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Бюджет на 2025-2027\Формирование бюджета\Проект бюджета на 2025-2026 годы\ПРОЕКТ РЕШЕНИЯ ДУМЫ 2025-2027\"/>
    </mc:Choice>
  </mc:AlternateContent>
  <bookViews>
    <workbookView xWindow="480" yWindow="960" windowWidth="20736" windowHeight="9192"/>
  </bookViews>
  <sheets>
    <sheet name="Безвозмездка" sheetId="1" r:id="rId1"/>
    <sheet name="Сравнение" sheetId="2" r:id="rId2"/>
  </sheets>
  <definedNames>
    <definedName name="_xlnm.Print_Titles" localSheetId="0">Безвозмездка!$3:$5</definedName>
    <definedName name="_xlnm.Print_Area" localSheetId="0">Безвозмездка!$A$1:$P$67</definedName>
  </definedNames>
  <calcPr calcId="152511"/>
</workbook>
</file>

<file path=xl/calcChain.xml><?xml version="1.0" encoding="utf-8"?>
<calcChain xmlns="http://schemas.openxmlformats.org/spreadsheetml/2006/main">
  <c r="E32" i="2" l="1"/>
  <c r="N64" i="1" l="1"/>
  <c r="K64" i="1"/>
  <c r="P60" i="1"/>
  <c r="P61" i="1"/>
  <c r="O56" i="1"/>
  <c r="O57" i="1"/>
  <c r="O58" i="1"/>
  <c r="O59" i="1"/>
  <c r="O60" i="1"/>
  <c r="O61" i="1"/>
  <c r="O53" i="1"/>
  <c r="M60" i="1"/>
  <c r="M61" i="1"/>
  <c r="M53" i="1"/>
  <c r="M54" i="1"/>
  <c r="L55" i="1"/>
  <c r="L56" i="1"/>
  <c r="L57" i="1"/>
  <c r="L58" i="1"/>
  <c r="L59" i="1"/>
  <c r="L60" i="1"/>
  <c r="L61" i="1"/>
  <c r="L53" i="1"/>
  <c r="N34" i="1"/>
  <c r="K34" i="1"/>
  <c r="P46" i="1"/>
  <c r="P47" i="1"/>
  <c r="P48" i="1"/>
  <c r="P49" i="1"/>
  <c r="P50" i="1"/>
  <c r="P51" i="1"/>
  <c r="O46" i="1"/>
  <c r="O47" i="1"/>
  <c r="O48" i="1"/>
  <c r="O49" i="1"/>
  <c r="O50" i="1"/>
  <c r="O51" i="1"/>
  <c r="M46" i="1"/>
  <c r="M47" i="1"/>
  <c r="M48" i="1"/>
  <c r="M49" i="1"/>
  <c r="M50" i="1"/>
  <c r="M51" i="1"/>
  <c r="L46" i="1"/>
  <c r="L47" i="1"/>
  <c r="L48" i="1"/>
  <c r="L49" i="1"/>
  <c r="L50" i="1"/>
  <c r="L51" i="1"/>
  <c r="P43" i="1"/>
  <c r="M43" i="1"/>
  <c r="P37" i="1"/>
  <c r="O37" i="1"/>
  <c r="M37" i="1"/>
  <c r="L37" i="1"/>
  <c r="L9" i="1"/>
  <c r="L8" i="1" s="1"/>
  <c r="O19" i="1"/>
  <c r="L19" i="1"/>
  <c r="J21" i="1"/>
  <c r="O32" i="1"/>
  <c r="L32" i="1"/>
  <c r="M30" i="1"/>
  <c r="M31" i="1"/>
  <c r="M33" i="1"/>
  <c r="M28" i="1"/>
  <c r="P33" i="1"/>
  <c r="P31" i="1"/>
  <c r="P29" i="1"/>
  <c r="O13" i="1"/>
  <c r="O14" i="1"/>
  <c r="O15" i="1"/>
  <c r="L13" i="1"/>
  <c r="L14" i="1"/>
  <c r="L15" i="1"/>
  <c r="J13" i="1"/>
  <c r="J14" i="1"/>
  <c r="J16" i="1"/>
  <c r="J17" i="1"/>
  <c r="J18" i="1"/>
  <c r="J53" i="1"/>
  <c r="I53" i="1"/>
  <c r="J56" i="1"/>
  <c r="J57" i="1"/>
  <c r="J58" i="1"/>
  <c r="J59" i="1"/>
  <c r="J60" i="1"/>
  <c r="I56" i="1"/>
  <c r="I57" i="1"/>
  <c r="I58" i="1"/>
  <c r="I59" i="1"/>
  <c r="I60" i="1"/>
  <c r="J32" i="1"/>
  <c r="I32" i="1"/>
  <c r="I13" i="1"/>
  <c r="I14" i="1"/>
  <c r="I15" i="1"/>
  <c r="I51" i="1"/>
  <c r="I37" i="1"/>
  <c r="O29" i="1"/>
  <c r="I29" i="1"/>
  <c r="L29" i="1"/>
  <c r="G64" i="1"/>
  <c r="H64" i="1"/>
  <c r="G52" i="1"/>
  <c r="H52" i="1"/>
  <c r="H34" i="1"/>
  <c r="J37" i="1"/>
  <c r="I50" i="1"/>
  <c r="J50" i="1"/>
  <c r="I49" i="1"/>
  <c r="J49" i="1"/>
  <c r="I48" i="1"/>
  <c r="J48" i="1"/>
  <c r="I47" i="1"/>
  <c r="J47" i="1"/>
  <c r="I46" i="1"/>
  <c r="J46" i="1"/>
  <c r="G11" i="1" l="1"/>
  <c r="I19" i="1" l="1"/>
  <c r="J19" i="1"/>
  <c r="I16" i="1"/>
  <c r="L16" i="1"/>
  <c r="O16" i="1"/>
  <c r="G62" i="1" l="1"/>
  <c r="G34" i="1" l="1"/>
  <c r="E17" i="2" l="1"/>
  <c r="D27" i="2" l="1"/>
  <c r="H11" i="1" l="1"/>
  <c r="I17" i="1" l="1"/>
  <c r="I12" i="1"/>
  <c r="I36" i="1"/>
  <c r="I38" i="1"/>
  <c r="I39" i="1"/>
  <c r="I40" i="1"/>
  <c r="I41" i="1"/>
  <c r="I42" i="1"/>
  <c r="I43" i="1"/>
  <c r="I44" i="1"/>
  <c r="I45" i="1"/>
  <c r="I35" i="1"/>
  <c r="I34" i="1" s="1"/>
  <c r="L17" i="1" l="1"/>
  <c r="L18" i="1"/>
  <c r="L20" i="1"/>
  <c r="L21" i="1"/>
  <c r="L22" i="1"/>
  <c r="L23" i="1"/>
  <c r="L24" i="1"/>
  <c r="L25" i="1"/>
  <c r="L26" i="1"/>
  <c r="L27" i="1"/>
  <c r="L28" i="1"/>
  <c r="L30" i="1"/>
  <c r="L31" i="1"/>
  <c r="L33" i="1"/>
  <c r="L12" i="1"/>
  <c r="I18" i="1"/>
  <c r="I20" i="1"/>
  <c r="I21" i="1"/>
  <c r="I22" i="1"/>
  <c r="I23" i="1"/>
  <c r="I24" i="1"/>
  <c r="I25" i="1"/>
  <c r="I26" i="1"/>
  <c r="I27" i="1"/>
  <c r="I28" i="1"/>
  <c r="I30" i="1"/>
  <c r="I31" i="1"/>
  <c r="I33" i="1"/>
  <c r="I11" i="1" l="1"/>
  <c r="L11" i="1"/>
  <c r="I9" i="1"/>
  <c r="M64" i="1"/>
  <c r="H34" i="2" l="1"/>
  <c r="I35" i="2"/>
  <c r="G35" i="2"/>
  <c r="J66" i="1"/>
  <c r="J65" i="1"/>
  <c r="O65" i="1"/>
  <c r="O66" i="1"/>
  <c r="P65" i="1"/>
  <c r="P66" i="1"/>
  <c r="J67" i="1"/>
  <c r="L67" i="1"/>
  <c r="M65" i="1"/>
  <c r="M66" i="1"/>
  <c r="L65" i="1"/>
  <c r="L66" i="1"/>
  <c r="M55" i="1"/>
  <c r="L54" i="1"/>
  <c r="L52" i="1" s="1"/>
  <c r="I65" i="1"/>
  <c r="I66" i="1"/>
  <c r="B28" i="2" l="1"/>
  <c r="N11" i="1" l="1"/>
  <c r="O63" i="1"/>
  <c r="L63" i="1"/>
  <c r="J63" i="1"/>
  <c r="I63" i="1"/>
  <c r="I67" i="1"/>
  <c r="J64" i="1" l="1"/>
  <c r="I64" i="1"/>
  <c r="O67" i="1"/>
  <c r="O17" i="1" l="1"/>
  <c r="J52" i="1"/>
  <c r="C31" i="2" l="1"/>
  <c r="B17" i="2" l="1"/>
  <c r="R39" i="2" l="1"/>
  <c r="D17" i="2" l="1"/>
  <c r="P27" i="1" l="1"/>
  <c r="M27" i="1"/>
  <c r="O22" i="1"/>
  <c r="M23" i="1"/>
  <c r="J22" i="1"/>
  <c r="R21" i="2" l="1"/>
  <c r="Q21" i="2"/>
  <c r="P21" i="2"/>
  <c r="O21" i="2"/>
  <c r="J21" i="2"/>
  <c r="I21" i="2"/>
  <c r="H21" i="2"/>
  <c r="G21" i="2"/>
  <c r="K17" i="2"/>
  <c r="L21" i="2" s="1"/>
  <c r="F21" i="2"/>
  <c r="O33" i="1"/>
  <c r="N52" i="1"/>
  <c r="K52" i="1"/>
  <c r="M52" i="1" l="1"/>
  <c r="P52" i="1"/>
  <c r="M17" i="2"/>
  <c r="O62" i="1"/>
  <c r="L62" i="1"/>
  <c r="J62" i="1"/>
  <c r="I62" i="1"/>
  <c r="J33" i="1"/>
  <c r="O31" i="1"/>
  <c r="J31" i="1"/>
  <c r="N21" i="2" l="1"/>
  <c r="N19" i="2"/>
  <c r="N20" i="2"/>
  <c r="Q39" i="2"/>
  <c r="O10" i="1"/>
  <c r="O18" i="1"/>
  <c r="O20" i="1"/>
  <c r="O21" i="1"/>
  <c r="O23" i="1"/>
  <c r="O24" i="1"/>
  <c r="O25" i="1"/>
  <c r="O26" i="1"/>
  <c r="O27" i="1"/>
  <c r="O28" i="1"/>
  <c r="O30" i="1"/>
  <c r="O36" i="1"/>
  <c r="O38" i="1"/>
  <c r="O39" i="1"/>
  <c r="O40" i="1"/>
  <c r="O41" i="1"/>
  <c r="O42" i="1"/>
  <c r="O43" i="1"/>
  <c r="O44" i="1"/>
  <c r="O45" i="1"/>
  <c r="O55" i="1"/>
  <c r="L36" i="1"/>
  <c r="L38" i="1"/>
  <c r="L39" i="1"/>
  <c r="L40" i="1"/>
  <c r="L41" i="1"/>
  <c r="L42" i="1"/>
  <c r="L43" i="1"/>
  <c r="L44" i="1"/>
  <c r="L45" i="1"/>
  <c r="N8" i="1"/>
  <c r="K8" i="1"/>
  <c r="H8" i="1"/>
  <c r="G8" i="1"/>
  <c r="G7" i="1" s="1"/>
  <c r="G6" i="1" s="1"/>
  <c r="I55" i="1"/>
  <c r="J55" i="1"/>
  <c r="I61" i="1"/>
  <c r="J61" i="1"/>
  <c r="J36" i="1"/>
  <c r="J38" i="1"/>
  <c r="J39" i="1"/>
  <c r="J40" i="1"/>
  <c r="J41" i="1"/>
  <c r="J42" i="1"/>
  <c r="J43" i="1"/>
  <c r="J45" i="1"/>
  <c r="J20" i="1"/>
  <c r="J23" i="1"/>
  <c r="J24" i="1"/>
  <c r="J25" i="1"/>
  <c r="J26" i="1"/>
  <c r="J28" i="1"/>
  <c r="P8" i="1" l="1"/>
  <c r="N7" i="1"/>
  <c r="N6" i="1" s="1"/>
  <c r="J8" i="1"/>
  <c r="H7" i="1"/>
  <c r="J7" i="1" s="1"/>
  <c r="M8" i="1"/>
  <c r="P23" i="1"/>
  <c r="H6" i="1" l="1"/>
  <c r="P29" i="2"/>
  <c r="J29" i="2"/>
  <c r="H29" i="2"/>
  <c r="E28" i="2"/>
  <c r="K11" i="1"/>
  <c r="P11" i="1" s="1"/>
  <c r="J27" i="1"/>
  <c r="I6" i="1" l="1"/>
  <c r="J6" i="1"/>
  <c r="P30" i="2"/>
  <c r="K7" i="1"/>
  <c r="H28" i="2"/>
  <c r="F34" i="2"/>
  <c r="F35" i="2"/>
  <c r="K6" i="1" l="1"/>
  <c r="M7" i="1"/>
  <c r="P7" i="1"/>
  <c r="O6" i="1" l="1"/>
  <c r="L6" i="1"/>
  <c r="P6" i="1"/>
  <c r="M6" i="1"/>
  <c r="J44" i="1"/>
  <c r="O64" i="1" l="1"/>
  <c r="P64" i="1"/>
  <c r="L64" i="1"/>
  <c r="K8" i="2" l="1"/>
  <c r="J34" i="1" l="1"/>
  <c r="K7" i="2"/>
  <c r="M34" i="1"/>
  <c r="P34" i="1"/>
  <c r="I34" i="2" l="1"/>
  <c r="D28" i="2" l="1"/>
  <c r="J30" i="2" l="1"/>
  <c r="J31" i="2"/>
  <c r="J32" i="2"/>
  <c r="J33" i="2"/>
  <c r="J35" i="2"/>
  <c r="J19" i="2"/>
  <c r="J20" i="2"/>
  <c r="J22" i="2"/>
  <c r="J23" i="2"/>
  <c r="J24" i="2"/>
  <c r="J25" i="2"/>
  <c r="J26" i="2"/>
  <c r="J27" i="2"/>
  <c r="J18" i="2"/>
  <c r="J10" i="2"/>
  <c r="J11" i="2"/>
  <c r="J13" i="2"/>
  <c r="J14" i="2"/>
  <c r="J15" i="2"/>
  <c r="J16" i="2"/>
  <c r="J9" i="2"/>
  <c r="H30" i="2"/>
  <c r="H31" i="2"/>
  <c r="H32" i="2"/>
  <c r="H33" i="2"/>
  <c r="H20" i="2"/>
  <c r="H22" i="2"/>
  <c r="H23" i="2"/>
  <c r="H24" i="2"/>
  <c r="H25" i="2"/>
  <c r="H26" i="2"/>
  <c r="H27" i="2"/>
  <c r="H19" i="2"/>
  <c r="H9" i="2"/>
  <c r="H10" i="2"/>
  <c r="H11" i="2"/>
  <c r="H13" i="2"/>
  <c r="H14" i="2"/>
  <c r="H15" i="2"/>
  <c r="H16" i="2"/>
  <c r="H18" i="2"/>
  <c r="O32" i="2" l="1"/>
  <c r="R9" i="2"/>
  <c r="R10" i="2"/>
  <c r="R11" i="2"/>
  <c r="R13" i="2"/>
  <c r="R14" i="2"/>
  <c r="R15" i="2"/>
  <c r="R16" i="2"/>
  <c r="R18" i="2"/>
  <c r="R19" i="2"/>
  <c r="R20" i="2"/>
  <c r="R22" i="2"/>
  <c r="R23" i="2"/>
  <c r="R24" i="2"/>
  <c r="R25" i="2"/>
  <c r="R26" i="2"/>
  <c r="R27" i="2"/>
  <c r="R30" i="2"/>
  <c r="R31" i="2"/>
  <c r="R32" i="2"/>
  <c r="R33" i="2"/>
  <c r="P9" i="2"/>
  <c r="P10" i="2"/>
  <c r="P11" i="2"/>
  <c r="P13" i="2"/>
  <c r="P14" i="2"/>
  <c r="P15" i="2"/>
  <c r="P16" i="2"/>
  <c r="P18" i="2"/>
  <c r="P19" i="2"/>
  <c r="P20" i="2"/>
  <c r="P22" i="2"/>
  <c r="P23" i="2"/>
  <c r="P24" i="2"/>
  <c r="P25" i="2"/>
  <c r="P26" i="2"/>
  <c r="P27" i="2"/>
  <c r="P31" i="2"/>
  <c r="P32" i="2"/>
  <c r="P33" i="2"/>
  <c r="Q35" i="2"/>
  <c r="O33" i="2"/>
  <c r="O35" i="2"/>
  <c r="L20" i="2"/>
  <c r="L22" i="2"/>
  <c r="L23" i="2"/>
  <c r="L24" i="2"/>
  <c r="L25" i="2"/>
  <c r="L26" i="2"/>
  <c r="L27" i="2"/>
  <c r="L19" i="2"/>
  <c r="L17" i="2"/>
  <c r="L10" i="2"/>
  <c r="L11" i="2"/>
  <c r="L12" i="2"/>
  <c r="L13" i="2"/>
  <c r="L14" i="2"/>
  <c r="L15" i="2"/>
  <c r="L16" i="2"/>
  <c r="L9" i="2"/>
  <c r="L8" i="2"/>
  <c r="Q9" i="2"/>
  <c r="Q10" i="2"/>
  <c r="Q11" i="2"/>
  <c r="Q12" i="2"/>
  <c r="Q13" i="2"/>
  <c r="Q14" i="2"/>
  <c r="Q15" i="2"/>
  <c r="Q16" i="2"/>
  <c r="Q18" i="2"/>
  <c r="Q19" i="2"/>
  <c r="Q20" i="2"/>
  <c r="Q22" i="2"/>
  <c r="Q23" i="2"/>
  <c r="Q24" i="2"/>
  <c r="Q25" i="2"/>
  <c r="Q26" i="2"/>
  <c r="Q27" i="2"/>
  <c r="Q30" i="2"/>
  <c r="Q31" i="2"/>
  <c r="Q32" i="2"/>
  <c r="Q33" i="2"/>
  <c r="O10" i="2"/>
  <c r="O11" i="2"/>
  <c r="O12" i="2"/>
  <c r="O13" i="2"/>
  <c r="O14" i="2"/>
  <c r="O15" i="2"/>
  <c r="O16" i="2"/>
  <c r="O18" i="2"/>
  <c r="O19" i="2"/>
  <c r="O20" i="2"/>
  <c r="O22" i="2"/>
  <c r="O23" i="2"/>
  <c r="O24" i="2"/>
  <c r="O25" i="2"/>
  <c r="O26" i="2"/>
  <c r="O27" i="2"/>
  <c r="O30" i="2"/>
  <c r="O31" i="2"/>
  <c r="O9" i="2"/>
  <c r="I10" i="2"/>
  <c r="I11" i="2"/>
  <c r="I12" i="2"/>
  <c r="I13" i="2"/>
  <c r="I14" i="2"/>
  <c r="I15" i="2"/>
  <c r="I16" i="2"/>
  <c r="I9" i="2"/>
  <c r="G10" i="2"/>
  <c r="G11" i="2"/>
  <c r="G12" i="2"/>
  <c r="G13" i="2"/>
  <c r="G14" i="2"/>
  <c r="G15" i="2"/>
  <c r="G16" i="2"/>
  <c r="G9" i="2"/>
  <c r="I22" i="2"/>
  <c r="I23" i="2"/>
  <c r="I24" i="2"/>
  <c r="I25" i="2"/>
  <c r="I26" i="2"/>
  <c r="I27" i="2"/>
  <c r="I20" i="2"/>
  <c r="I19" i="2"/>
  <c r="G22" i="2"/>
  <c r="G23" i="2"/>
  <c r="G24" i="2"/>
  <c r="G25" i="2"/>
  <c r="G26" i="2"/>
  <c r="G27" i="2"/>
  <c r="G20" i="2"/>
  <c r="G19" i="2"/>
  <c r="I30" i="2"/>
  <c r="I31" i="2"/>
  <c r="I32" i="2"/>
  <c r="I33" i="2"/>
  <c r="G30" i="2"/>
  <c r="G31" i="2"/>
  <c r="G32" i="2"/>
  <c r="G33" i="2"/>
  <c r="M8" i="2"/>
  <c r="E8" i="2"/>
  <c r="F12" i="2" s="1"/>
  <c r="D8" i="2"/>
  <c r="D7" i="2" s="1"/>
  <c r="B8" i="2"/>
  <c r="F22" i="2"/>
  <c r="C29" i="2"/>
  <c r="N10" i="2" l="1"/>
  <c r="N11" i="2"/>
  <c r="N9" i="2"/>
  <c r="B7" i="2"/>
  <c r="C17" i="2" s="1"/>
  <c r="C11" i="2"/>
  <c r="I17" i="2"/>
  <c r="C20" i="2"/>
  <c r="C21" i="2"/>
  <c r="C33" i="2"/>
  <c r="C30" i="2"/>
  <c r="C13" i="2"/>
  <c r="C10" i="2"/>
  <c r="C9" i="2"/>
  <c r="C14" i="2"/>
  <c r="N23" i="2"/>
  <c r="R17" i="2"/>
  <c r="N24" i="2"/>
  <c r="N27" i="2"/>
  <c r="N16" i="2"/>
  <c r="Q8" i="2"/>
  <c r="N13" i="2"/>
  <c r="N12" i="2"/>
  <c r="M7" i="2"/>
  <c r="Q7" i="2" s="1"/>
  <c r="C19" i="2"/>
  <c r="C24" i="2"/>
  <c r="C27" i="2"/>
  <c r="C16" i="2"/>
  <c r="C12" i="2"/>
  <c r="C26" i="2"/>
  <c r="C22" i="2"/>
  <c r="C32" i="2"/>
  <c r="N15" i="2"/>
  <c r="N26" i="2"/>
  <c r="N22" i="2"/>
  <c r="R8" i="2"/>
  <c r="C23" i="2"/>
  <c r="Q17" i="2"/>
  <c r="C15" i="2"/>
  <c r="C25" i="2"/>
  <c r="N14" i="2"/>
  <c r="N25" i="2"/>
  <c r="F19" i="2"/>
  <c r="P17" i="2"/>
  <c r="F27" i="2"/>
  <c r="F24" i="2"/>
  <c r="F23" i="2"/>
  <c r="J17" i="2"/>
  <c r="F26" i="2"/>
  <c r="G17" i="2"/>
  <c r="H17" i="2"/>
  <c r="O17" i="2"/>
  <c r="F25" i="2"/>
  <c r="F20" i="2"/>
  <c r="J8" i="2"/>
  <c r="F16" i="2"/>
  <c r="F13" i="2"/>
  <c r="F9" i="2"/>
  <c r="G8" i="2"/>
  <c r="H8" i="2"/>
  <c r="O8" i="2"/>
  <c r="F15" i="2"/>
  <c r="F11" i="2"/>
  <c r="P8" i="2"/>
  <c r="E7" i="2"/>
  <c r="F14" i="2"/>
  <c r="F10" i="2"/>
  <c r="I8" i="2"/>
  <c r="P9" i="1"/>
  <c r="P10" i="1"/>
  <c r="P12" i="1"/>
  <c r="P25" i="1"/>
  <c r="P35" i="1"/>
  <c r="P36" i="1"/>
  <c r="P38" i="1"/>
  <c r="P39" i="1"/>
  <c r="P40" i="1"/>
  <c r="P41" i="1"/>
  <c r="P42" i="1"/>
  <c r="P44" i="1"/>
  <c r="P45" i="1"/>
  <c r="O9" i="1"/>
  <c r="O12" i="1"/>
  <c r="O11" i="1" s="1"/>
  <c r="O35" i="1"/>
  <c r="O34" i="1" s="1"/>
  <c r="O54" i="1"/>
  <c r="M9" i="1"/>
  <c r="M10" i="1"/>
  <c r="M11" i="1"/>
  <c r="M12" i="1"/>
  <c r="M25" i="1"/>
  <c r="M35" i="1"/>
  <c r="M36" i="1"/>
  <c r="M38" i="1"/>
  <c r="M39" i="1"/>
  <c r="M40" i="1"/>
  <c r="M41" i="1"/>
  <c r="M42" i="1"/>
  <c r="M44" i="1"/>
  <c r="M45" i="1"/>
  <c r="L10" i="1"/>
  <c r="L35" i="1"/>
  <c r="L34" i="1" s="1"/>
  <c r="L7" i="1" s="1"/>
  <c r="J9" i="1"/>
  <c r="J10" i="1"/>
  <c r="J12" i="1"/>
  <c r="J35" i="1"/>
  <c r="J54" i="1"/>
  <c r="I10" i="1"/>
  <c r="I8" i="1" s="1"/>
  <c r="I54" i="1"/>
  <c r="I52" i="1" s="1"/>
  <c r="I7" i="1" l="1"/>
  <c r="O8" i="1"/>
  <c r="O7" i="1" s="1"/>
  <c r="O52" i="1"/>
  <c r="B36" i="2"/>
  <c r="C8" i="2"/>
  <c r="M28" i="2"/>
  <c r="K28" i="2"/>
  <c r="Q29" i="2"/>
  <c r="R29" i="2"/>
  <c r="N8" i="2"/>
  <c r="R7" i="2"/>
  <c r="N17" i="2"/>
  <c r="G7" i="2"/>
  <c r="H7" i="2"/>
  <c r="O7" i="2"/>
  <c r="J11" i="1"/>
  <c r="I7" i="2"/>
  <c r="J7" i="2"/>
  <c r="D36" i="2"/>
  <c r="D39" i="2" s="1"/>
  <c r="F17" i="2"/>
  <c r="F8" i="2"/>
  <c r="P7" i="2"/>
  <c r="N29" i="2" l="1"/>
  <c r="N34" i="2"/>
  <c r="N35" i="2"/>
  <c r="N30" i="2"/>
  <c r="L33" i="2"/>
  <c r="L34" i="2"/>
  <c r="L30" i="2"/>
  <c r="L35" i="2"/>
  <c r="L31" i="2"/>
  <c r="L29" i="2"/>
  <c r="L32" i="2"/>
  <c r="B38" i="2"/>
  <c r="H38" i="2" s="1"/>
  <c r="C28" i="2"/>
  <c r="C7" i="2"/>
  <c r="O29" i="2"/>
  <c r="O28" i="2"/>
  <c r="I29" i="2"/>
  <c r="I28" i="2" s="1"/>
  <c r="G29" i="2"/>
  <c r="M36" i="2"/>
  <c r="M38" i="2" s="1"/>
  <c r="N31" i="2"/>
  <c r="N32" i="2"/>
  <c r="N33" i="2"/>
  <c r="K36" i="2"/>
  <c r="K38" i="2" s="1"/>
  <c r="P38" i="2" s="1"/>
  <c r="Q28" i="2"/>
  <c r="R28" i="2"/>
  <c r="L28" i="2" l="1"/>
  <c r="R38" i="2"/>
  <c r="L7" i="2"/>
  <c r="N7" i="2"/>
  <c r="P28" i="2"/>
  <c r="F29" i="2"/>
  <c r="J28" i="2"/>
  <c r="F32" i="2"/>
  <c r="F31" i="2"/>
  <c r="F33" i="2"/>
  <c r="G28" i="2"/>
  <c r="F30" i="2"/>
  <c r="E36" i="2"/>
  <c r="N28" i="2"/>
  <c r="R36" i="2"/>
  <c r="Q36" i="2"/>
  <c r="E39" i="2" l="1"/>
  <c r="I39" i="2" s="1"/>
  <c r="G36" i="2"/>
  <c r="Q38" i="2"/>
  <c r="O36" i="2"/>
  <c r="F7" i="2"/>
  <c r="J36" i="2"/>
  <c r="I36" i="2"/>
  <c r="F28" i="2"/>
  <c r="H36" i="2"/>
  <c r="P36" i="2"/>
  <c r="G39" i="2" l="1"/>
  <c r="J39" i="2" s="1"/>
  <c r="P39" i="2"/>
  <c r="O39" i="2"/>
  <c r="H39" i="2"/>
  <c r="I38" i="2"/>
  <c r="G38" i="2"/>
  <c r="J38" i="2" s="1"/>
  <c r="O38" i="2"/>
</calcChain>
</file>

<file path=xl/sharedStrings.xml><?xml version="1.0" encoding="utf-8"?>
<sst xmlns="http://schemas.openxmlformats.org/spreadsheetml/2006/main" count="187" uniqueCount="136">
  <si>
    <t>тыс.руб</t>
  </si>
  <si>
    <t xml:space="preserve">
Наименование</t>
  </si>
  <si>
    <t>Код бюджетной классификации</t>
  </si>
  <si>
    <t>сумма</t>
  </si>
  <si>
    <t>%</t>
  </si>
  <si>
    <t>2</t>
  </si>
  <si>
    <t>7</t>
  </si>
  <si>
    <t>8</t>
  </si>
  <si>
    <t>9</t>
  </si>
  <si>
    <t>10</t>
  </si>
  <si>
    <t>БЕЗВОЗМЕЗДНЫЕ ПОСТУПЛЕНИЯ ОТ ДРУГИХ БЮДЖЕТОВ БЮДЖЕТНОЙ СИСТЕМЫ РОССИЙСКОЙ ФЕДЕРАЦИИ</t>
  </si>
  <si>
    <t>000</t>
  </si>
  <si>
    <t xml:space="preserve">2 02 00000 00 </t>
  </si>
  <si>
    <t>0000</t>
  </si>
  <si>
    <t>Дотации бюджетам субъектов Российской Федерации и муниципальных образований</t>
  </si>
  <si>
    <t xml:space="preserve">2 02 01000 00 </t>
  </si>
  <si>
    <t>151</t>
  </si>
  <si>
    <t>912</t>
  </si>
  <si>
    <t xml:space="preserve">2 02 01001 05 </t>
  </si>
  <si>
    <t>Дотации  на поддержку мер по обеспечению сбалансированности бюджетов</t>
  </si>
  <si>
    <t xml:space="preserve">2 02 01003 05 </t>
  </si>
  <si>
    <t>Субсидии бюджетам субъектов Российской Федерации и муниципальных образований (межбюджетные субсидии)</t>
  </si>
  <si>
    <t xml:space="preserve">2 02 02000 00 </t>
  </si>
  <si>
    <t>936</t>
  </si>
  <si>
    <t xml:space="preserve">Субвенции бюджетам субъектов Российской Федерации и муниципальных образований </t>
  </si>
  <si>
    <t xml:space="preserve">2 02 03000 00 </t>
  </si>
  <si>
    <t xml:space="preserve">2 02 04014 05 </t>
  </si>
  <si>
    <t>Приложение 1</t>
  </si>
  <si>
    <t>Первоначальный план</t>
  </si>
  <si>
    <t>Ожидаемое исполнение</t>
  </si>
  <si>
    <t>Прогнозируемые доходы</t>
  </si>
  <si>
    <t>первоначального плана</t>
  </si>
  <si>
    <t>ожидаемого исполнения</t>
  </si>
  <si>
    <t>сумма (тыс. руб.)</t>
  </si>
  <si>
    <t>Удельный вес  (%)</t>
  </si>
  <si>
    <t>темп прироста (%)</t>
  </si>
  <si>
    <t>11</t>
  </si>
  <si>
    <t>12</t>
  </si>
  <si>
    <t>13</t>
  </si>
  <si>
    <t>14</t>
  </si>
  <si>
    <t>НАЛОГОВЫЕ И НЕНАЛОГОВЫЕ ДОХОДЫ</t>
  </si>
  <si>
    <t>НАЛОГОВЫЕ ДОХОДЫ</t>
  </si>
  <si>
    <t>Налог на доходы физических лиц</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</si>
  <si>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</si>
  <si>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</si>
  <si>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</si>
  <si>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</si>
  <si>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</si>
  <si>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 на имущество организаций</t>
  </si>
  <si>
    <t>Государственная пошлина</t>
  </si>
  <si>
    <t>НЕНАЛОГОВЫЕ ДОХОДЫ</t>
  </si>
  <si>
    <t>Доходы, получаемые в виде арендной платы за земельные участки</t>
  </si>
  <si>
    <t>Доходы от сдачи в аренду имущества</t>
  </si>
  <si>
    <t>Плата за негативное воздействие на окружающую среду</t>
  </si>
  <si>
    <t>Доходы от оказания платных услуг (работ) и компенсации затрат государства</t>
  </si>
  <si>
    <t>Доходы от реализации имущества, находящегося в государственной и муниципальной собственности</t>
  </si>
  <si>
    <t>Доходы от продажи земельных участков, находящихся в государственной и муниципальной собственности</t>
  </si>
  <si>
    <t>Штрафы, санкции, возмещения ущерба</t>
  </si>
  <si>
    <t>Прочие неналоговые доходы</t>
  </si>
  <si>
    <t xml:space="preserve">БЕЗВОЗМЕЗДНЫЕ ПОСТУПЛЕНИЯ </t>
  </si>
  <si>
    <t>Иные межбюджетные трансферты</t>
  </si>
  <si>
    <t>Прочие безвозмездные поступления</t>
  </si>
  <si>
    <t>ВСЕГО</t>
  </si>
  <si>
    <t>Прочие безвозмездные поступления в бюджеты муниципальных районов</t>
  </si>
  <si>
    <t>Доходы от возврата остатков целевых средств бюджетами поселений</t>
  </si>
  <si>
    <t>Возврат остатка целевых средств из бюджета муниципального района</t>
  </si>
  <si>
    <t>Дотации  на выравнивание  бюджетной обеспеченности муниципальных районов (городских округов) между муниципальными районами (городскими округами)</t>
  </si>
  <si>
    <t>Проценты, полученные от предоставления бюджетных кредитов внутри страны</t>
  </si>
  <si>
    <t>Расходы</t>
  </si>
  <si>
    <t>дефицит</t>
  </si>
  <si>
    <t>2024 год</t>
  </si>
  <si>
    <t>Платежи от государственных и муниципальных унитарных предприятий</t>
  </si>
  <si>
    <t>2025 год</t>
  </si>
  <si>
    <t xml:space="preserve"> </t>
  </si>
  <si>
    <t>2026 год</t>
  </si>
  <si>
    <t>Отклонение прогноза 2026 года от прогноза 2025 года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</si>
  <si>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</si>
  <si>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Безвозмездные поступления от негосударственных организаций</t>
  </si>
  <si>
    <t>Прочие безвозмездные поступления в бюджеты муниципальных районов (МКОУ ДО  "Сосновская ДШИ")</t>
  </si>
  <si>
    <t>Субсидии местным бюджетам из областного бюджета на создание виртуальных концертных залов на 2024 год</t>
  </si>
  <si>
    <t>Динамика безвозмездных поступлений от других бюджетов бюджетной системы в бюджет Вятскополянского района за 2025-2027 годы</t>
  </si>
  <si>
    <t>Динамика и структура прогнозируемых доходов бюджета Вятскополянского района за 2024 год и 2025 год и плановый период 2026-2027 годов</t>
  </si>
  <si>
    <t>Отклонение прогноза 2025 года от 2024 года</t>
  </si>
  <si>
    <t>2027 год</t>
  </si>
  <si>
    <t>Отклонение прогноза 2027 года от прогноза 2026 года</t>
  </si>
  <si>
    <t>Уточненный план по состоянию на  01.11.2024 год</t>
  </si>
  <si>
    <t>Отклонение прогноза 2025 года от уточненного плана на 2024 год</t>
  </si>
  <si>
    <t>Субсидии бюджетам муниципальных районов на подготовку сведений о границах населенных пунктов и о границах территориальных зон</t>
  </si>
  <si>
    <t>Субсидии местным бюджетам из областного бюджета на реализацию мер, направленных на 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муниципальных образовательных организациях на 2024 год</t>
  </si>
  <si>
    <t>Субсидий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на 2024 год</t>
  </si>
  <si>
    <t>Субсидии на софинансирование инвестиционных программ и проектов развития общественной инфраструктуры МО</t>
  </si>
  <si>
    <t>Субсидии местным бюджетам из областного бюджета 
на реализацию мероприятий по обеспечению жильем молодых семей 
на 2024 год</t>
  </si>
  <si>
    <t>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 на 2024 год</t>
  </si>
  <si>
    <t>Субвенции местным бюджетам из областного бюджета 
на выполнение отдельных государственных полномочий по созданию 
в муниципальных районах, муниципальных округах,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 на 2024 год</t>
  </si>
  <si>
    <t>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 на 2024 год</t>
  </si>
  <si>
    <t>Иные межбюджетные трансферты местным бюджетам
из областного бюджета на финансовую поддержку детско-юношеского 
и массового спорта на 2024 год</t>
  </si>
  <si>
    <t>Прочие безвозмездные поступления от негосударственных организаций в бюджеты муниципальных районов (Прочистка водозаборной скважины с заменой емкости накопителя «Вода – это жизнь»)</t>
  </si>
  <si>
    <t xml:space="preserve"> Прочие безвозмездные поступления в бюджеты муниципальных районов (МКОУ ДО  "Краснополянская детская школа искусств")</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</si>
  <si>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</si>
  <si>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Субсидии местным бюджетам из областного бюджета на строительство и реконструкцию (модернизацию) объектов питьевого водоснабжения</t>
  </si>
  <si>
    <t>Размеры, в пределах которых предоставляются субсидии местным бюджетам из областного бюджета на реализацию мероприятий, направленных на подготовку систем коммунальной инфраструктуры к работе в осенне-зимний период, предоставление которых в 2023 году осуществлялось в пределах суммы, необходимой для оплаты денежных обязательств получателей средств местных бюджетов, источником финансового обеспечения которых являлись указанные субсидии</t>
  </si>
  <si>
    <t>Субсидии местным бюджетам из областного бюджета на поддержку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t>
  </si>
  <si>
    <t xml:space="preserve">Субсидии местным бюджетам из областного бюджета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</si>
  <si>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Субсидии местным бюджетам из областного бюджета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</si>
  <si>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Субсидии местным бюджетам из областного бюджета 
на выполнение расходных обязательств муниципальных образований области </t>
  </si>
  <si>
    <t xml:space="preserve">Субсидия на оплату стоимости питания детей в лагерях, организованных образовательными организациями, осуществляющими организацию отдыха и оздоровления обучающихся в каникулярное время, с дневным пребыванием </t>
  </si>
  <si>
    <t xml:space="preserve">Субсидия местным бюджетам из областного бюджета на капитальный ремонт, ремонт и содержание автомобильных  дорог общего пользования местного значения с твердым покрытием </t>
  </si>
  <si>
    <t>субсидии местным бюджетам из областного бюджета 
на капитальный ремонт, ремонт и содержание автомобильных дорог общего пользования местного значения, отобранных по результатам опроса-голосования, на 2025 год</t>
  </si>
  <si>
    <t>Субсидия местным бюджетам из областного бюджета на проектирование, строительство, реконструкцию автомобитльных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 на 2024 год</t>
  </si>
  <si>
    <t>Субсидия местным бюджетам из областного бюджета на капитальный ремонт, ремонт и восстановление изношенных верних слоев асфальтобетонных покрытий, устройство защитных слоев с устранением деформаций и повреждений покрытий автомобильных дорог общего пользования местного значения на 2024</t>
  </si>
  <si>
    <t>Субсидия местным бюджетам из областного бюджета на оборудование (дооборудование) пляжей (мест отдыха людей у воды) на 2024</t>
  </si>
  <si>
    <t xml:space="preserve">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 </t>
  </si>
  <si>
    <t>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</si>
  <si>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 xml:space="preserve">Субвенции местным бюджетам из областного бюджета 
на выполнение государственных полномочий Кировской области 
по расчету и предоставлению дотаций бюджетам поселений </t>
  </si>
  <si>
    <t xml:space="preserve">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 </t>
  </si>
  <si>
    <t>Субвенции местным бюджетам из областного бюджета на выполнение отдельных государственных полномочий по возмещению расходов, связанных с предоставлением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</si>
  <si>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Субвенции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 ("на содержание органов 
местного самоуправления, осуществляющих отдельные государственные полномочия области по поддержке сельскохозяйственного производства")</t>
  </si>
  <si>
    <t>Субвенции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 ("на возмещение части затрат на приобретение современной сельскохозяйственной техники и оборудования для первичной переработки сельскохозяйственной продукции и (или) уплату лизинговых платежей по договорам финансовой аренды (лизинга)")</t>
  </si>
  <si>
    <t xml:space="preserve">Субвенций местным бюджетам из областного бюджета 
на выполнение отдельных государственных полномочий  
по обеспечению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 </t>
  </si>
  <si>
    <t>Иные межбюджетные трансферты местным бюджетам 
из областного бюджета на возмещение расходов по оказанию дополнительной меры социальной поддержки для отдельных категорий граждан, связанной с обеспечением и доставкой твердого топлива</t>
  </si>
  <si>
    <t>Иные межбюджетные трансферты местным бюджетам
из областного бюджета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2024 год</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</si>
  <si>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</si>
  <si>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Иные межбюджетные трансферты местным бюджетам 
из областного бюджета на предоставление бесплатного горячего питания детям участников специальной военной операции</t>
  </si>
  <si>
    <t>Межбюджетные трансферты, передаваемые бюджетам муниципальных образований из бюджетов поселений на осуществление части полномочий по решению вопросов местного значения в соответствии заключенными соглашениями</t>
  </si>
  <si>
    <t xml:space="preserve">Иные межбюджетные трансферты местным бюджетам 
из областного бюджета  на обеспечение отопительного сезона </t>
  </si>
  <si>
    <t>Иные межбюджетные трансферты местным бюджетам  на предоставление гранта муниципальным общеобразовательным организациям Кировской области, подготовившим обучающихся к сдаче единого государственного экзамена по математике и физике</t>
  </si>
  <si>
    <t>Иные межбюджетные трансферты местным бюджетам
из областного бюджета  на обеспечение инженерной инфраструктурной площадки для проведения событийных мероприятий</t>
  </si>
  <si>
    <t>Субсидия местным бюджетам из областного бюджета 
на проектирование, строительство, реконструкцию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 
 на 2026 год и на 2027 год</t>
  </si>
  <si>
    <t>субсидии местным бюджетам из областного бюджета 
на создание мест (площадок) накопления твердых коммунальных отходов на 2026 год и на 2027 год</t>
  </si>
  <si>
    <t>Субвенции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</si>
  <si>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а также по предоставлению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в муниципальных общеобразовательных организациях, полного государственного обеспечения</t>
  </si>
  <si>
    <t>Субвенции местным бюджетам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t>
  </si>
  <si>
    <t xml:space="preserve">Субвенции местным бюджетам из областного бюджета 
на выполнение отдельных государственных полномочий по обеспечению прав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</si>
  <si>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t>
  </si>
  <si>
    <t>Субвенции местным бюджетам из областного бюджета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</si>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</sst>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dd\.mm\.yyyy"/>
    <numFmt numFmtId="166" formatCode="_-* #,##0.0\ _₽_-;\-* #,##0.0\ _₽_-;_-* &quot;-&quot;??\ _₽_-;_-@_-"/>
    <numFmt numFmtId="167" formatCode="#,##0.000"/>
    <numFmt numFmtId="168" formatCode="#,##0.0"/>
  </numFmts>
  <fonts count="60" x14ac:knownFonts="1">
    <font>
      <sz val="11"/>
      <color theme="1"/>
      <name val="Calibri"/>
      <family val="2"/>
      <charset val="204"/>
      <scheme val="minor"/>
    </font>
    <font>
      <sz val="11"/>
      <color theme="1"/>
      <name val="Calibri"/>
      <family val="2"/>
      <charset val="204"/>
      <scheme val="minor"/>
    </font>
    <font>
      <sz val="10"/>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0"/>
      <name val="Arial"/>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name val="Times New Roman"/>
      <family val="1"/>
      <charset val="204"/>
    </font>
    <font>
      <b/>
      <sz val="12"/>
      <name val="Times New Roman"/>
      <family val="1"/>
      <charset val="204"/>
    </font>
    <font>
      <b/>
      <sz val="10"/>
      <name val="Arial Cyr"/>
      <charset val="204"/>
    </font>
    <font>
      <b/>
      <i/>
      <sz val="12"/>
      <name val="Times New Roman"/>
      <family val="1"/>
      <charset val="204"/>
    </font>
    <font>
      <i/>
      <sz val="12"/>
      <name val="Times New Roman"/>
      <family val="1"/>
      <charset val="204"/>
    </font>
    <font>
      <b/>
      <sz val="12"/>
      <color indexed="8"/>
      <name val="Times New Roman"/>
      <family val="1"/>
      <charset val="204"/>
    </font>
    <font>
      <sz val="14"/>
      <name val="Times New Roman"/>
      <family val="1"/>
      <charset val="204"/>
    </font>
    <font>
      <b/>
      <sz val="14"/>
      <name val="Times New Roman"/>
      <family val="1"/>
      <charset val="204"/>
    </font>
    <font>
      <sz val="11"/>
      <name val="Calibri"/>
      <family val="2"/>
      <charset val="204"/>
    </font>
    <font>
      <sz val="8"/>
      <name val="Arial"/>
      <family val="2"/>
      <charset val="204"/>
    </font>
    <font>
      <sz val="6"/>
      <name val="Arial"/>
      <family val="2"/>
      <charset val="204"/>
    </font>
    <font>
      <sz val="9"/>
      <name val="Arial"/>
      <family val="2"/>
      <charset val="204"/>
    </font>
    <font>
      <sz val="11"/>
      <name val="Times New Roman"/>
      <family val="1"/>
      <charset val="204"/>
    </font>
    <font>
      <b/>
      <sz val="8"/>
      <name val="Arial"/>
      <family val="2"/>
      <charset val="204"/>
    </font>
    <font>
      <b/>
      <sz val="12"/>
      <name val="Arial"/>
      <family val="2"/>
      <charset val="204"/>
    </font>
    <font>
      <b/>
      <sz val="10"/>
      <name val="Arial"/>
      <family val="2"/>
      <charset val="204"/>
    </font>
    <font>
      <b/>
      <sz val="11"/>
      <name val="Arial"/>
      <family val="2"/>
      <charset val="204"/>
    </font>
    <font>
      <b/>
      <i/>
      <sz val="8"/>
      <name val="Arial"/>
      <family val="2"/>
      <charset val="204"/>
    </font>
    <font>
      <sz val="10"/>
      <color rgb="FF000000"/>
      <name val="Arial"/>
      <family val="2"/>
      <charset val="204"/>
    </font>
    <font>
      <sz val="11"/>
      <name val="Calibri"/>
      <family val="2"/>
      <scheme val="minor"/>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b/>
      <sz val="11"/>
      <color rgb="FF000000"/>
      <name val="Arial"/>
      <family val="2"/>
      <charset val="204"/>
    </font>
    <font>
      <sz val="11"/>
      <color rgb="FF000000"/>
      <name val="Calibri"/>
      <family val="2"/>
      <charset val="204"/>
      <scheme val="minor"/>
    </font>
    <font>
      <b/>
      <sz val="12"/>
      <color rgb="FF000000"/>
      <name val="Arial"/>
      <family val="2"/>
      <charset val="204"/>
    </font>
    <font>
      <sz val="6"/>
      <color rgb="FF000000"/>
      <name val="Arial"/>
      <family val="2"/>
      <charset val="204"/>
    </font>
    <font>
      <b/>
      <sz val="10"/>
      <color rgb="FF000000"/>
      <name val="Arial"/>
      <family val="2"/>
      <charset val="204"/>
    </font>
    <font>
      <sz val="9"/>
      <color rgb="FF000000"/>
      <name val="Arial"/>
      <family val="2"/>
      <charset val="204"/>
    </font>
    <font>
      <b/>
      <sz val="11"/>
      <color theme="1"/>
      <name val="Calibri"/>
      <family val="2"/>
      <charset val="204"/>
      <scheme val="minor"/>
    </font>
    <font>
      <b/>
      <sz val="16"/>
      <name val="Times New Roman"/>
      <family val="1"/>
      <charset val="204"/>
    </font>
    <font>
      <b/>
      <sz val="12"/>
      <color theme="1"/>
      <name val="Times New Roman"/>
      <family val="1"/>
      <charset val="204"/>
    </font>
    <font>
      <b/>
      <sz val="14"/>
      <color theme="1"/>
      <name val="Times New Roman"/>
      <family val="1"/>
      <charset val="204"/>
    </font>
    <font>
      <b/>
      <sz val="16"/>
      <color theme="1"/>
      <name val="Calibri"/>
      <family val="2"/>
      <charset val="204"/>
      <scheme val="minor"/>
    </font>
    <font>
      <i/>
      <sz val="12"/>
      <color theme="1"/>
      <name val="Times New Roman"/>
      <family val="1"/>
      <charset val="204"/>
    </font>
    <font>
      <sz val="10"/>
      <color theme="1"/>
      <name val="Arial"/>
      <family val="2"/>
      <charset val="204"/>
    </font>
    <font>
      <i/>
      <sz val="14"/>
      <color theme="1"/>
      <name val="Times New Roman"/>
      <family val="1"/>
      <charset val="204"/>
    </font>
    <font>
      <i/>
      <sz val="14"/>
      <name val="Times New Roman"/>
      <family val="1"/>
      <charset val="204"/>
    </font>
    <font>
      <i/>
      <sz val="14"/>
      <color indexed="8"/>
      <name val="Times New Roman"/>
      <family val="1"/>
      <charset val="204"/>
    </font>
  </fonts>
  <fills count="22">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rgb="FFCCCCCC"/>
      </patternFill>
    </fill>
    <fill>
      <patternFill patternType="solid">
        <fgColor rgb="FFC0C0C0"/>
      </patternFill>
    </fill>
    <fill>
      <patternFill patternType="solid">
        <fgColor rgb="FFCCCCCC"/>
        <bgColor indexed="64"/>
      </patternFill>
    </fill>
    <fill>
      <patternFill patternType="solid">
        <fgColor rgb="FFFFFFFF"/>
      </patternFill>
    </fill>
    <fill>
      <patternFill patternType="solid">
        <fgColor theme="0"/>
        <bgColor indexed="64"/>
      </patternFill>
    </fill>
    <fill>
      <patternFill patternType="solid">
        <fgColor rgb="FFFFFF00"/>
        <bgColor indexed="64"/>
      </patternFill>
    </fill>
  </fills>
  <borders count="7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right style="medium">
        <color rgb="FF000000"/>
      </right>
      <top style="thin">
        <color rgb="FF000000"/>
      </top>
      <bottom style="medium">
        <color rgb="FF000000"/>
      </bottom>
      <diagonal/>
    </border>
    <border>
      <left/>
      <right style="medium">
        <color rgb="FF000000"/>
      </right>
      <top style="hair">
        <color rgb="FF000000"/>
      </top>
      <bottom/>
      <diagonal/>
    </border>
    <border>
      <left/>
      <right style="medium">
        <color rgb="FF000000"/>
      </right>
      <top style="thin">
        <color rgb="FF000000"/>
      </top>
      <bottom/>
      <diagonal/>
    </border>
    <border>
      <left/>
      <right style="medium">
        <color rgb="FF000000"/>
      </right>
      <top/>
      <bottom style="hair">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thin">
        <color rgb="FF000000"/>
      </top>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style="medium">
        <color rgb="FF000000"/>
      </left>
      <right/>
      <top/>
      <bottom/>
      <diagonal/>
    </border>
    <border>
      <left/>
      <right/>
      <top style="thin">
        <color rgb="FF000000"/>
      </top>
      <bottom/>
      <diagonal/>
    </border>
    <border>
      <left/>
      <right style="thin">
        <color rgb="FF000000"/>
      </right>
      <top style="thin">
        <color rgb="FF000000"/>
      </top>
      <bottom style="thin">
        <color rgb="FF000000"/>
      </bottom>
      <diagonal/>
    </border>
    <border>
      <left/>
      <right/>
      <top style="hair">
        <color rgb="FF000000"/>
      </top>
      <bottom/>
      <diagonal/>
    </border>
    <border>
      <left/>
      <right style="thin">
        <color rgb="FF000000"/>
      </right>
      <top/>
      <bottom/>
      <diagonal/>
    </border>
    <border>
      <left/>
      <right/>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hair">
        <color rgb="FF000000"/>
      </top>
      <bottom/>
      <diagonal/>
    </border>
    <border>
      <left style="medium">
        <color rgb="FF000000"/>
      </left>
      <right/>
      <top style="hair">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right style="medium">
        <color rgb="FF000000"/>
      </right>
      <top/>
      <bottom style="thin">
        <color rgb="FF000000"/>
      </bottom>
      <diagonal/>
    </border>
    <border>
      <left style="medium">
        <color rgb="FF000000"/>
      </left>
      <right style="medium">
        <color rgb="FF000000"/>
      </right>
      <top style="thin">
        <color rgb="FF000000"/>
      </top>
      <bottom style="hair">
        <color rgb="FF000000"/>
      </bottom>
      <diagonal/>
    </border>
    <border>
      <left style="medium">
        <color rgb="FF000000"/>
      </left>
      <right/>
      <top/>
      <bottom style="thin">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414">
    <xf numFmtId="0" fontId="0" fillId="0" borderId="0"/>
    <xf numFmtId="0" fontId="2" fillId="0" borderId="0"/>
    <xf numFmtId="0" fontId="38" fillId="0" borderId="0">
      <alignment horizontal="left"/>
    </xf>
    <xf numFmtId="0" fontId="39" fillId="0" borderId="0"/>
    <xf numFmtId="0" fontId="38" fillId="0" borderId="0">
      <alignment horizontal="left"/>
    </xf>
    <xf numFmtId="0" fontId="39" fillId="0" borderId="0"/>
    <xf numFmtId="0" fontId="16" fillId="0" borderId="0"/>
    <xf numFmtId="0" fontId="38" fillId="0" borderId="0"/>
    <xf numFmtId="0" fontId="16" fillId="0" borderId="0"/>
    <xf numFmtId="0" fontId="38" fillId="0" borderId="0"/>
    <xf numFmtId="0" fontId="38" fillId="0" borderId="0">
      <alignment horizontal="left"/>
    </xf>
    <xf numFmtId="0" fontId="39" fillId="0" borderId="0"/>
    <xf numFmtId="4" fontId="29" fillId="0" borderId="12">
      <alignment horizontal="right"/>
    </xf>
    <xf numFmtId="49" fontId="40" fillId="0" borderId="13">
      <alignment horizontal="center"/>
    </xf>
    <xf numFmtId="4" fontId="29" fillId="0" borderId="14">
      <alignment horizontal="right"/>
    </xf>
    <xf numFmtId="0" fontId="38" fillId="0" borderId="15"/>
    <xf numFmtId="49" fontId="29" fillId="0" borderId="0">
      <alignment horizontal="right"/>
    </xf>
    <xf numFmtId="49" fontId="40" fillId="0" borderId="0">
      <alignment horizontal="center"/>
    </xf>
    <xf numFmtId="0" fontId="29" fillId="0" borderId="16">
      <alignment horizontal="left" wrapText="1"/>
    </xf>
    <xf numFmtId="49" fontId="40" fillId="0" borderId="14">
      <alignment horizontal="center" wrapText="1"/>
    </xf>
    <xf numFmtId="0" fontId="29" fillId="0" borderId="17">
      <alignment horizontal="left" wrapText="1" indent="1"/>
    </xf>
    <xf numFmtId="49" fontId="40" fillId="0" borderId="18">
      <alignment horizontal="center" wrapText="1"/>
    </xf>
    <xf numFmtId="0" fontId="33" fillId="0" borderId="19">
      <alignment horizontal="left" wrapText="1"/>
    </xf>
    <xf numFmtId="49" fontId="40" fillId="0" borderId="12">
      <alignment horizontal="center"/>
    </xf>
    <xf numFmtId="0" fontId="29" fillId="15" borderId="0"/>
    <xf numFmtId="49" fontId="40" fillId="0" borderId="20"/>
    <xf numFmtId="0" fontId="29" fillId="0" borderId="20"/>
    <xf numFmtId="4" fontId="40" fillId="0" borderId="12">
      <alignment horizontal="right"/>
    </xf>
    <xf numFmtId="0" fontId="29" fillId="0" borderId="0">
      <alignment horizontal="center"/>
    </xf>
    <xf numFmtId="4" fontId="40" fillId="0" borderId="14">
      <alignment horizontal="right"/>
    </xf>
    <xf numFmtId="0" fontId="16" fillId="0" borderId="20"/>
    <xf numFmtId="49" fontId="40" fillId="0" borderId="0">
      <alignment horizontal="right"/>
    </xf>
    <xf numFmtId="4" fontId="29" fillId="0" borderId="21">
      <alignment horizontal="right"/>
    </xf>
    <xf numFmtId="0" fontId="38" fillId="16" borderId="22"/>
    <xf numFmtId="49" fontId="29" fillId="0" borderId="19">
      <alignment horizontal="center"/>
    </xf>
    <xf numFmtId="4" fontId="40" fillId="0" borderId="21">
      <alignment horizontal="right"/>
    </xf>
    <xf numFmtId="4" fontId="29" fillId="0" borderId="23">
      <alignment horizontal="right"/>
    </xf>
    <xf numFmtId="49" fontId="40" fillId="0" borderId="19">
      <alignment horizontal="center"/>
    </xf>
    <xf numFmtId="0" fontId="33" fillId="0" borderId="0">
      <alignment horizontal="center"/>
    </xf>
    <xf numFmtId="0" fontId="38" fillId="16" borderId="24"/>
    <xf numFmtId="0" fontId="33" fillId="0" borderId="20"/>
    <xf numFmtId="4" fontId="40" fillId="0" borderId="23">
      <alignment horizontal="right"/>
    </xf>
    <xf numFmtId="0" fontId="29" fillId="0" borderId="25">
      <alignment horizontal="left" wrapText="1"/>
    </xf>
    <xf numFmtId="0" fontId="38" fillId="16" borderId="26"/>
    <xf numFmtId="0" fontId="29" fillId="0" borderId="27">
      <alignment horizontal="left" wrapText="1" indent="1"/>
    </xf>
    <xf numFmtId="0" fontId="38" fillId="16" borderId="28"/>
    <xf numFmtId="0" fontId="29" fillId="0" borderId="25">
      <alignment horizontal="left" wrapText="1" indent="2"/>
    </xf>
    <xf numFmtId="0" fontId="38" fillId="16" borderId="29"/>
    <xf numFmtId="0" fontId="29" fillId="0" borderId="16">
      <alignment horizontal="left" wrapText="1" indent="2"/>
    </xf>
    <xf numFmtId="0" fontId="38" fillId="16" borderId="30"/>
    <xf numFmtId="0" fontId="29" fillId="0" borderId="0">
      <alignment horizontal="center" wrapText="1"/>
    </xf>
    <xf numFmtId="0" fontId="40" fillId="0" borderId="31">
      <alignment horizontal="left" wrapText="1"/>
    </xf>
    <xf numFmtId="49" fontId="29" fillId="0" borderId="20">
      <alignment horizontal="left"/>
    </xf>
    <xf numFmtId="0" fontId="41" fillId="0" borderId="32">
      <alignment horizontal="left" wrapText="1"/>
    </xf>
    <xf numFmtId="49" fontId="29" fillId="0" borderId="13">
      <alignment horizontal="center" wrapText="1"/>
    </xf>
    <xf numFmtId="0" fontId="40" fillId="0" borderId="33">
      <alignment horizontal="left" wrapText="1" indent="2"/>
    </xf>
    <xf numFmtId="49" fontId="29" fillId="0" borderId="13">
      <alignment horizontal="left" wrapText="1"/>
    </xf>
    <xf numFmtId="0" fontId="38" fillId="16" borderId="34"/>
    <xf numFmtId="49" fontId="29" fillId="0" borderId="13">
      <alignment horizontal="center" shrinkToFit="1"/>
    </xf>
    <xf numFmtId="0" fontId="38" fillId="0" borderId="35"/>
    <xf numFmtId="49" fontId="29" fillId="0" borderId="12">
      <alignment horizontal="center" shrinkToFit="1"/>
    </xf>
    <xf numFmtId="0" fontId="40" fillId="0" borderId="20"/>
    <xf numFmtId="0" fontId="29" fillId="0" borderId="17">
      <alignment horizontal="left" wrapText="1"/>
    </xf>
    <xf numFmtId="0" fontId="38" fillId="0" borderId="20"/>
    <xf numFmtId="0" fontId="29" fillId="0" borderId="16">
      <alignment horizontal="left" wrapText="1" indent="1"/>
    </xf>
    <xf numFmtId="0" fontId="41" fillId="0" borderId="0">
      <alignment horizontal="center"/>
    </xf>
    <xf numFmtId="0" fontId="29" fillId="0" borderId="17">
      <alignment horizontal="left" wrapText="1" indent="2"/>
    </xf>
    <xf numFmtId="0" fontId="41" fillId="0" borderId="20"/>
    <xf numFmtId="0" fontId="16" fillId="0" borderId="30"/>
    <xf numFmtId="0" fontId="40" fillId="0" borderId="25">
      <alignment horizontal="left" wrapText="1"/>
    </xf>
    <xf numFmtId="0" fontId="16" fillId="0" borderId="35"/>
    <xf numFmtId="0" fontId="40" fillId="0" borderId="27">
      <alignment horizontal="left" wrapText="1" indent="1"/>
    </xf>
    <xf numFmtId="49" fontId="29" fillId="0" borderId="21">
      <alignment horizontal="center"/>
    </xf>
    <xf numFmtId="0" fontId="40" fillId="0" borderId="25">
      <alignment horizontal="left" wrapText="1" indent="2"/>
    </xf>
    <xf numFmtId="0" fontId="33" fillId="0" borderId="36">
      <alignment horizontal="center" vertical="center" textRotation="90" wrapText="1"/>
    </xf>
    <xf numFmtId="0" fontId="38" fillId="16" borderId="37"/>
    <xf numFmtId="0" fontId="33" fillId="0" borderId="35">
      <alignment horizontal="center" vertical="center" textRotation="90" wrapText="1"/>
    </xf>
    <xf numFmtId="0" fontId="40" fillId="0" borderId="16">
      <alignment horizontal="left" wrapText="1" indent="2"/>
    </xf>
    <xf numFmtId="0" fontId="29" fillId="0" borderId="0">
      <alignment vertical="center"/>
    </xf>
    <xf numFmtId="0" fontId="40" fillId="0" borderId="0">
      <alignment horizontal="center" wrapText="1"/>
    </xf>
    <xf numFmtId="0" fontId="33" fillId="0" borderId="0">
      <alignment horizontal="center" vertical="center" textRotation="90" wrapText="1"/>
    </xf>
    <xf numFmtId="49" fontId="40" fillId="0" borderId="20">
      <alignment horizontal="left"/>
    </xf>
    <xf numFmtId="0" fontId="33" fillId="0" borderId="38">
      <alignment horizontal="center" vertical="center" textRotation="90" wrapText="1"/>
    </xf>
    <xf numFmtId="49" fontId="40" fillId="0" borderId="13">
      <alignment horizontal="center" wrapText="1"/>
    </xf>
    <xf numFmtId="0" fontId="33" fillId="0" borderId="0">
      <alignment horizontal="center" vertical="center" textRotation="90"/>
    </xf>
    <xf numFmtId="49" fontId="40" fillId="0" borderId="13">
      <alignment horizontal="center" shrinkToFit="1"/>
    </xf>
    <xf numFmtId="0" fontId="33" fillId="0" borderId="38">
      <alignment horizontal="center" vertical="center" textRotation="90"/>
    </xf>
    <xf numFmtId="0" fontId="38" fillId="17" borderId="39"/>
    <xf numFmtId="0" fontId="33" fillId="0" borderId="40">
      <alignment horizontal="center" vertical="center" textRotation="90"/>
    </xf>
    <xf numFmtId="49" fontId="40" fillId="0" borderId="12">
      <alignment horizontal="center" shrinkToFit="1"/>
    </xf>
    <xf numFmtId="0" fontId="32" fillId="0" borderId="20">
      <alignment wrapText="1"/>
    </xf>
    <xf numFmtId="0" fontId="40" fillId="0" borderId="41">
      <alignment horizontal="left" wrapText="1"/>
    </xf>
    <xf numFmtId="0" fontId="32" fillId="0" borderId="40">
      <alignment wrapText="1"/>
    </xf>
    <xf numFmtId="0" fontId="40" fillId="0" borderId="31">
      <alignment horizontal="left" wrapText="1" indent="1"/>
    </xf>
    <xf numFmtId="0" fontId="32" fillId="0" borderId="35">
      <alignment wrapText="1"/>
    </xf>
    <xf numFmtId="0" fontId="40" fillId="0" borderId="41">
      <alignment horizontal="left" wrapText="1" indent="2"/>
    </xf>
    <xf numFmtId="0" fontId="29" fillId="0" borderId="40">
      <alignment horizontal="center" vertical="top" wrapText="1"/>
    </xf>
    <xf numFmtId="0" fontId="38" fillId="16" borderId="42"/>
    <xf numFmtId="0" fontId="33" fillId="0" borderId="43"/>
    <xf numFmtId="0" fontId="40" fillId="0" borderId="31">
      <alignment horizontal="left" wrapText="1" indent="2"/>
    </xf>
    <xf numFmtId="49" fontId="37" fillId="0" borderId="44">
      <alignment horizontal="left" vertical="center" wrapText="1"/>
    </xf>
    <xf numFmtId="0" fontId="38" fillId="17" borderId="20"/>
    <xf numFmtId="49" fontId="29" fillId="0" borderId="17">
      <alignment horizontal="left" vertical="center" wrapText="1" indent="2"/>
    </xf>
    <xf numFmtId="0" fontId="38" fillId="0" borderId="45"/>
    <xf numFmtId="49" fontId="29" fillId="0" borderId="16">
      <alignment horizontal="left" vertical="center" wrapText="1" indent="3"/>
    </xf>
    <xf numFmtId="0" fontId="38" fillId="0" borderId="46"/>
    <xf numFmtId="49" fontId="29" fillId="0" borderId="44">
      <alignment horizontal="left" vertical="center" wrapText="1" indent="3"/>
    </xf>
    <xf numFmtId="0" fontId="41" fillId="0" borderId="36">
      <alignment horizontal="center" vertical="center" textRotation="90" wrapText="1"/>
    </xf>
    <xf numFmtId="49" fontId="29" fillId="0" borderId="47">
      <alignment horizontal="left" vertical="center" wrapText="1" indent="3"/>
    </xf>
    <xf numFmtId="0" fontId="41" fillId="0" borderId="35">
      <alignment horizontal="center" vertical="center" textRotation="90" wrapText="1"/>
    </xf>
    <xf numFmtId="0" fontId="37" fillId="0" borderId="43">
      <alignment horizontal="left" vertical="center" wrapText="1"/>
    </xf>
    <xf numFmtId="0" fontId="40" fillId="0" borderId="0">
      <alignment vertical="center"/>
    </xf>
    <xf numFmtId="49" fontId="29" fillId="0" borderId="35">
      <alignment horizontal="left" vertical="center" wrapText="1" indent="3"/>
    </xf>
    <xf numFmtId="0" fontId="41" fillId="0" borderId="20">
      <alignment horizontal="center" vertical="center" textRotation="90" wrapText="1"/>
    </xf>
    <xf numFmtId="49" fontId="29" fillId="0" borderId="0">
      <alignment horizontal="left" vertical="center" wrapText="1" indent="3"/>
    </xf>
    <xf numFmtId="0" fontId="41" fillId="0" borderId="35">
      <alignment horizontal="center" vertical="center" textRotation="90"/>
    </xf>
    <xf numFmtId="49" fontId="29" fillId="0" borderId="20">
      <alignment horizontal="left" vertical="center" wrapText="1" indent="3"/>
    </xf>
    <xf numFmtId="0" fontId="41" fillId="0" borderId="20">
      <alignment horizontal="center" vertical="center" textRotation="90"/>
    </xf>
    <xf numFmtId="49" fontId="37" fillId="0" borderId="43">
      <alignment horizontal="left" vertical="center" wrapText="1"/>
    </xf>
    <xf numFmtId="0" fontId="41" fillId="0" borderId="36">
      <alignment horizontal="center" vertical="center" textRotation="90"/>
    </xf>
    <xf numFmtId="0" fontId="29" fillId="0" borderId="44">
      <alignment horizontal="left" vertical="center" wrapText="1"/>
    </xf>
    <xf numFmtId="0" fontId="41" fillId="0" borderId="40">
      <alignment horizontal="center" vertical="center" textRotation="90"/>
    </xf>
    <xf numFmtId="0" fontId="29" fillId="0" borderId="47">
      <alignment horizontal="left" vertical="center" wrapText="1"/>
    </xf>
    <xf numFmtId="0" fontId="42" fillId="0" borderId="20">
      <alignment wrapText="1"/>
    </xf>
    <xf numFmtId="49" fontId="37" fillId="0" borderId="48">
      <alignment horizontal="left" vertical="center" wrapText="1"/>
    </xf>
    <xf numFmtId="0" fontId="42" fillId="0" borderId="40">
      <alignment wrapText="1"/>
    </xf>
    <xf numFmtId="49" fontId="29" fillId="0" borderId="49">
      <alignment horizontal="left" vertical="center" wrapText="1"/>
    </xf>
    <xf numFmtId="0" fontId="42" fillId="0" borderId="35">
      <alignment wrapText="1"/>
    </xf>
    <xf numFmtId="49" fontId="29" fillId="0" borderId="50">
      <alignment horizontal="left" vertical="center" wrapText="1"/>
    </xf>
    <xf numFmtId="0" fontId="40" fillId="0" borderId="40">
      <alignment horizontal="center" vertical="top" wrapText="1"/>
    </xf>
    <xf numFmtId="49" fontId="33" fillId="0" borderId="51">
      <alignment horizontal="center"/>
    </xf>
    <xf numFmtId="0" fontId="41" fillId="0" borderId="43"/>
    <xf numFmtId="49" fontId="33" fillId="0" borderId="52">
      <alignment horizontal="center" vertical="center" wrapText="1"/>
    </xf>
    <xf numFmtId="49" fontId="43" fillId="0" borderId="44">
      <alignment horizontal="left" vertical="center" wrapText="1"/>
    </xf>
    <xf numFmtId="49" fontId="29" fillId="0" borderId="53">
      <alignment horizontal="center" vertical="center" wrapText="1"/>
    </xf>
    <xf numFmtId="49" fontId="40" fillId="0" borderId="17">
      <alignment horizontal="left" vertical="center" wrapText="1" indent="2"/>
    </xf>
    <xf numFmtId="49" fontId="29" fillId="0" borderId="13">
      <alignment horizontal="center" vertical="center" wrapText="1"/>
    </xf>
    <xf numFmtId="49" fontId="40" fillId="0" borderId="16">
      <alignment horizontal="left" vertical="center" wrapText="1" indent="3"/>
    </xf>
    <xf numFmtId="49" fontId="29" fillId="0" borderId="52">
      <alignment horizontal="center" vertical="center" wrapText="1"/>
    </xf>
    <xf numFmtId="49" fontId="40" fillId="0" borderId="44">
      <alignment horizontal="left" vertical="center" wrapText="1" indent="3"/>
    </xf>
    <xf numFmtId="49" fontId="29" fillId="0" borderId="35">
      <alignment horizontal="center" vertical="center" wrapText="1"/>
    </xf>
    <xf numFmtId="49" fontId="40" fillId="0" borderId="47">
      <alignment horizontal="left" vertical="center" wrapText="1" indent="3"/>
    </xf>
    <xf numFmtId="49" fontId="29" fillId="0" borderId="0">
      <alignment horizontal="center" vertical="center" wrapText="1"/>
    </xf>
    <xf numFmtId="0" fontId="43" fillId="0" borderId="43">
      <alignment horizontal="left" vertical="center" wrapText="1"/>
    </xf>
    <xf numFmtId="49" fontId="29" fillId="0" borderId="20">
      <alignment horizontal="center" vertical="center" wrapText="1"/>
    </xf>
    <xf numFmtId="49" fontId="40" fillId="0" borderId="35">
      <alignment horizontal="left" vertical="center" wrapText="1" indent="3"/>
    </xf>
    <xf numFmtId="49" fontId="33" fillId="0" borderId="51">
      <alignment horizontal="center" vertical="center" wrapText="1"/>
    </xf>
    <xf numFmtId="49" fontId="40" fillId="0" borderId="0">
      <alignment horizontal="left" vertical="center" wrapText="1" indent="3"/>
    </xf>
    <xf numFmtId="49" fontId="29" fillId="0" borderId="54">
      <alignment horizontal="center" vertical="center" wrapText="1"/>
    </xf>
    <xf numFmtId="49" fontId="40" fillId="0" borderId="20">
      <alignment horizontal="left" vertical="center" wrapText="1" indent="3"/>
    </xf>
    <xf numFmtId="0" fontId="16" fillId="0" borderId="15"/>
    <xf numFmtId="49" fontId="43" fillId="0" borderId="43">
      <alignment horizontal="left" vertical="center" wrapText="1"/>
    </xf>
    <xf numFmtId="0" fontId="29" fillId="0" borderId="51">
      <alignment horizontal="center" vertical="center"/>
    </xf>
    <xf numFmtId="0" fontId="40" fillId="0" borderId="44">
      <alignment horizontal="left" vertical="center" wrapText="1"/>
    </xf>
    <xf numFmtId="0" fontId="29" fillId="0" borderId="53">
      <alignment horizontal="center" vertical="center"/>
    </xf>
    <xf numFmtId="0" fontId="40" fillId="0" borderId="47">
      <alignment horizontal="left" vertical="center" wrapText="1"/>
    </xf>
    <xf numFmtId="0" fontId="29" fillId="0" borderId="13">
      <alignment horizontal="center" vertical="center"/>
    </xf>
    <xf numFmtId="49" fontId="40" fillId="0" borderId="44">
      <alignment horizontal="left" vertical="center" wrapText="1"/>
    </xf>
    <xf numFmtId="0" fontId="29" fillId="0" borderId="52">
      <alignment horizontal="center" vertical="center"/>
    </xf>
    <xf numFmtId="49" fontId="40" fillId="0" borderId="47">
      <alignment horizontal="left" vertical="center" wrapText="1"/>
    </xf>
    <xf numFmtId="49" fontId="29" fillId="0" borderId="14">
      <alignment horizontal="center" vertical="center"/>
    </xf>
    <xf numFmtId="49" fontId="41" fillId="0" borderId="51">
      <alignment horizontal="center"/>
    </xf>
    <xf numFmtId="49" fontId="29" fillId="0" borderId="45">
      <alignment horizontal="center" vertical="center"/>
    </xf>
    <xf numFmtId="49" fontId="41" fillId="0" borderId="52">
      <alignment horizontal="center" vertical="center" wrapText="1"/>
    </xf>
    <xf numFmtId="49" fontId="29" fillId="0" borderId="12">
      <alignment horizontal="center" vertical="center"/>
    </xf>
    <xf numFmtId="49" fontId="40" fillId="0" borderId="53">
      <alignment horizontal="center" vertical="center" wrapText="1"/>
    </xf>
    <xf numFmtId="49" fontId="29" fillId="0" borderId="40">
      <alignment horizontal="center" vertical="center"/>
    </xf>
    <xf numFmtId="49" fontId="40" fillId="0" borderId="13">
      <alignment horizontal="center" vertical="center" wrapText="1"/>
    </xf>
    <xf numFmtId="49" fontId="29" fillId="0" borderId="20">
      <alignment horizontal="center"/>
    </xf>
    <xf numFmtId="49" fontId="40" fillId="0" borderId="52">
      <alignment horizontal="center" vertical="center" wrapText="1"/>
    </xf>
    <xf numFmtId="0" fontId="29" fillId="0" borderId="35">
      <alignment horizontal="center"/>
    </xf>
    <xf numFmtId="49" fontId="40" fillId="0" borderId="54">
      <alignment horizontal="center" vertical="center" wrapText="1"/>
    </xf>
    <xf numFmtId="0" fontId="29" fillId="0" borderId="0">
      <alignment horizontal="center"/>
    </xf>
    <xf numFmtId="49" fontId="40" fillId="0" borderId="15">
      <alignment horizontal="center" vertical="center" wrapText="1"/>
    </xf>
    <xf numFmtId="49" fontId="29" fillId="0" borderId="20"/>
    <xf numFmtId="49" fontId="40" fillId="0" borderId="0">
      <alignment horizontal="center" vertical="center" wrapText="1"/>
    </xf>
    <xf numFmtId="0" fontId="29" fillId="0" borderId="40">
      <alignment horizontal="center" vertical="top"/>
    </xf>
    <xf numFmtId="49" fontId="40" fillId="0" borderId="20">
      <alignment horizontal="center" vertical="center" wrapText="1"/>
    </xf>
    <xf numFmtId="49" fontId="29" fillId="0" borderId="40">
      <alignment horizontal="center" vertical="top" wrapText="1"/>
    </xf>
    <xf numFmtId="49" fontId="41" fillId="0" borderId="51">
      <alignment horizontal="center" vertical="center" wrapText="1"/>
    </xf>
    <xf numFmtId="0" fontId="29" fillId="0" borderId="45"/>
    <xf numFmtId="0" fontId="41" fillId="0" borderId="51">
      <alignment horizontal="center" vertical="center"/>
    </xf>
    <xf numFmtId="4" fontId="29" fillId="0" borderId="35">
      <alignment horizontal="right"/>
    </xf>
    <xf numFmtId="0" fontId="40" fillId="0" borderId="53">
      <alignment horizontal="center" vertical="center"/>
    </xf>
    <xf numFmtId="4" fontId="29" fillId="0" borderId="0">
      <alignment horizontal="right" shrinkToFit="1"/>
    </xf>
    <xf numFmtId="0" fontId="40" fillId="0" borderId="13">
      <alignment horizontal="center" vertical="center"/>
    </xf>
    <xf numFmtId="4" fontId="29" fillId="0" borderId="20">
      <alignment horizontal="right"/>
    </xf>
    <xf numFmtId="0" fontId="40" fillId="0" borderId="52">
      <alignment horizontal="center" vertical="center"/>
    </xf>
    <xf numFmtId="4" fontId="29" fillId="0" borderId="55">
      <alignment horizontal="right"/>
    </xf>
    <xf numFmtId="0" fontId="41" fillId="0" borderId="52">
      <alignment horizontal="center" vertical="center"/>
    </xf>
    <xf numFmtId="0" fontId="29" fillId="0" borderId="35"/>
    <xf numFmtId="0" fontId="40" fillId="0" borderId="54">
      <alignment horizontal="center" vertical="center"/>
    </xf>
    <xf numFmtId="0" fontId="29" fillId="0" borderId="40">
      <alignment horizontal="center" vertical="top" wrapText="1"/>
    </xf>
    <xf numFmtId="49" fontId="41" fillId="0" borderId="51">
      <alignment horizontal="center" vertical="center"/>
    </xf>
    <xf numFmtId="0" fontId="29" fillId="0" borderId="20">
      <alignment horizontal="center"/>
    </xf>
    <xf numFmtId="49" fontId="40" fillId="0" borderId="53">
      <alignment horizontal="center" vertical="center"/>
    </xf>
    <xf numFmtId="49" fontId="29" fillId="0" borderId="35">
      <alignment horizontal="center"/>
    </xf>
    <xf numFmtId="49" fontId="40" fillId="0" borderId="13">
      <alignment horizontal="center" vertical="center"/>
    </xf>
    <xf numFmtId="49" fontId="29" fillId="0" borderId="0">
      <alignment horizontal="left"/>
    </xf>
    <xf numFmtId="49" fontId="40" fillId="0" borderId="52">
      <alignment horizontal="center" vertical="center"/>
    </xf>
    <xf numFmtId="4" fontId="29" fillId="0" borderId="45">
      <alignment horizontal="right"/>
    </xf>
    <xf numFmtId="49" fontId="40" fillId="0" borderId="54">
      <alignment horizontal="center" vertical="center"/>
    </xf>
    <xf numFmtId="0" fontId="29" fillId="0" borderId="40">
      <alignment horizontal="center" vertical="top"/>
    </xf>
    <xf numFmtId="49" fontId="40" fillId="0" borderId="20">
      <alignment horizontal="center"/>
    </xf>
    <xf numFmtId="4" fontId="29" fillId="0" borderId="46">
      <alignment horizontal="right"/>
    </xf>
    <xf numFmtId="0" fontId="40" fillId="0" borderId="35">
      <alignment horizontal="center"/>
    </xf>
    <xf numFmtId="0" fontId="29" fillId="0" borderId="46"/>
    <xf numFmtId="0" fontId="40" fillId="0" borderId="0">
      <alignment horizontal="center"/>
    </xf>
    <xf numFmtId="4" fontId="29" fillId="0" borderId="56">
      <alignment horizontal="right"/>
    </xf>
    <xf numFmtId="49" fontId="40" fillId="0" borderId="20"/>
    <xf numFmtId="0" fontId="40" fillId="0" borderId="40">
      <alignment horizontal="center" vertical="top"/>
    </xf>
    <xf numFmtId="49" fontId="40" fillId="0" borderId="40">
      <alignment horizontal="center" vertical="top" wrapText="1"/>
    </xf>
    <xf numFmtId="0" fontId="40" fillId="0" borderId="45"/>
    <xf numFmtId="4" fontId="40" fillId="0" borderId="55">
      <alignment horizontal="right"/>
    </xf>
    <xf numFmtId="4" fontId="40" fillId="0" borderId="15">
      <alignment horizontal="right"/>
    </xf>
    <xf numFmtId="4" fontId="40" fillId="0" borderId="0">
      <alignment horizontal="right" shrinkToFit="1"/>
    </xf>
    <xf numFmtId="4" fontId="40" fillId="0" borderId="20">
      <alignment horizontal="right"/>
    </xf>
    <xf numFmtId="0" fontId="40" fillId="0" borderId="35"/>
    <xf numFmtId="0" fontId="40" fillId="0" borderId="40">
      <alignment horizontal="center" vertical="top" wrapText="1"/>
    </xf>
    <xf numFmtId="0" fontId="40" fillId="0" borderId="20">
      <alignment horizontal="center"/>
    </xf>
    <xf numFmtId="49" fontId="40" fillId="0" borderId="35">
      <alignment horizontal="center"/>
    </xf>
    <xf numFmtId="0" fontId="16" fillId="18" borderId="0"/>
    <xf numFmtId="0" fontId="38" fillId="16" borderId="0"/>
    <xf numFmtId="49" fontId="40" fillId="0" borderId="0">
      <alignment horizontal="left"/>
    </xf>
    <xf numFmtId="4" fontId="40" fillId="0" borderId="45">
      <alignment horizontal="right"/>
    </xf>
    <xf numFmtId="0" fontId="40" fillId="0" borderId="40">
      <alignment horizontal="center" vertical="top"/>
    </xf>
    <xf numFmtId="4" fontId="40" fillId="0" borderId="46">
      <alignment horizontal="right"/>
    </xf>
    <xf numFmtId="4" fontId="40" fillId="0" borderId="56">
      <alignment horizontal="right"/>
    </xf>
    <xf numFmtId="0" fontId="40" fillId="0" borderId="46"/>
    <xf numFmtId="0" fontId="33" fillId="0" borderId="0"/>
    <xf numFmtId="0" fontId="41" fillId="0" borderId="0"/>
    <xf numFmtId="0" fontId="36" fillId="0" borderId="0"/>
    <xf numFmtId="0" fontId="44" fillId="0" borderId="0"/>
    <xf numFmtId="0" fontId="29" fillId="0" borderId="0">
      <alignment horizontal="left"/>
    </xf>
    <xf numFmtId="0" fontId="40" fillId="0" borderId="0">
      <alignment horizontal="left"/>
    </xf>
    <xf numFmtId="0" fontId="29" fillId="0" borderId="0"/>
    <xf numFmtId="0" fontId="40" fillId="0" borderId="0"/>
    <xf numFmtId="0" fontId="28" fillId="0" borderId="0"/>
    <xf numFmtId="0" fontId="45" fillId="0" borderId="0"/>
    <xf numFmtId="0" fontId="16" fillId="0" borderId="0"/>
    <xf numFmtId="0" fontId="38" fillId="0" borderId="0"/>
    <xf numFmtId="0" fontId="16" fillId="18" borderId="20"/>
    <xf numFmtId="0" fontId="38" fillId="16" borderId="20"/>
    <xf numFmtId="49" fontId="29" fillId="0" borderId="40">
      <alignment horizontal="center" vertical="center" wrapText="1"/>
    </xf>
    <xf numFmtId="49" fontId="40" fillId="0" borderId="40">
      <alignment horizontal="center" vertical="center" wrapText="1"/>
    </xf>
    <xf numFmtId="49" fontId="29" fillId="0" borderId="40">
      <alignment horizontal="center" vertical="center" wrapText="1"/>
    </xf>
    <xf numFmtId="49" fontId="40" fillId="0" borderId="40">
      <alignment horizontal="center" vertical="center" wrapText="1"/>
    </xf>
    <xf numFmtId="0" fontId="16" fillId="18" borderId="57"/>
    <xf numFmtId="0" fontId="38" fillId="16" borderId="57"/>
    <xf numFmtId="0" fontId="29" fillId="0" borderId="58">
      <alignment horizontal="left" wrapText="1"/>
    </xf>
    <xf numFmtId="0" fontId="40" fillId="0" borderId="58">
      <alignment horizontal="left" wrapText="1"/>
    </xf>
    <xf numFmtId="0" fontId="29" fillId="0" borderId="25">
      <alignment horizontal="left" wrapText="1" indent="1"/>
    </xf>
    <xf numFmtId="0" fontId="40" fillId="0" borderId="25">
      <alignment horizontal="left" wrapText="1" indent="1"/>
    </xf>
    <xf numFmtId="0" fontId="29" fillId="0" borderId="43">
      <alignment horizontal="left" wrapText="1" indent="2"/>
    </xf>
    <xf numFmtId="0" fontId="40" fillId="0" borderId="19">
      <alignment horizontal="left" wrapText="1" indent="2"/>
    </xf>
    <xf numFmtId="0" fontId="16" fillId="18" borderId="37"/>
    <xf numFmtId="0" fontId="38" fillId="16" borderId="35"/>
    <xf numFmtId="0" fontId="34" fillId="0" borderId="0">
      <alignment horizontal="center" wrapText="1"/>
    </xf>
    <xf numFmtId="0" fontId="46" fillId="0" borderId="0">
      <alignment horizontal="center" wrapText="1"/>
    </xf>
    <xf numFmtId="0" fontId="30" fillId="0" borderId="0">
      <alignment horizontal="center" vertical="top"/>
    </xf>
    <xf numFmtId="0" fontId="47" fillId="0" borderId="0">
      <alignment horizontal="center" vertical="top"/>
    </xf>
    <xf numFmtId="0" fontId="29" fillId="0" borderId="20">
      <alignment wrapText="1"/>
    </xf>
    <xf numFmtId="0" fontId="40" fillId="0" borderId="20">
      <alignment wrapText="1"/>
    </xf>
    <xf numFmtId="0" fontId="29" fillId="0" borderId="57">
      <alignment wrapText="1"/>
    </xf>
    <xf numFmtId="0" fontId="40" fillId="0" borderId="57">
      <alignment wrapText="1"/>
    </xf>
    <xf numFmtId="0" fontId="29" fillId="0" borderId="35">
      <alignment horizontal="left"/>
    </xf>
    <xf numFmtId="0" fontId="40" fillId="0" borderId="35">
      <alignment horizontal="left"/>
    </xf>
    <xf numFmtId="0" fontId="16" fillId="18" borderId="59"/>
    <xf numFmtId="0" fontId="38" fillId="16" borderId="59"/>
    <xf numFmtId="49" fontId="29" fillId="0" borderId="51">
      <alignment horizontal="center" wrapText="1"/>
    </xf>
    <xf numFmtId="49" fontId="40" fillId="0" borderId="51">
      <alignment horizontal="center" wrapText="1"/>
    </xf>
    <xf numFmtId="49" fontId="29" fillId="0" borderId="53">
      <alignment horizontal="center" wrapText="1"/>
    </xf>
    <xf numFmtId="49" fontId="40" fillId="0" borderId="53">
      <alignment horizontal="center" wrapText="1"/>
    </xf>
    <xf numFmtId="49" fontId="29" fillId="0" borderId="52">
      <alignment horizontal="center"/>
    </xf>
    <xf numFmtId="49" fontId="40" fillId="0" borderId="52">
      <alignment horizontal="center"/>
    </xf>
    <xf numFmtId="0" fontId="16" fillId="18" borderId="35"/>
    <xf numFmtId="0" fontId="38" fillId="16" borderId="39"/>
    <xf numFmtId="0" fontId="16" fillId="18" borderId="39"/>
    <xf numFmtId="0" fontId="40" fillId="0" borderId="15"/>
    <xf numFmtId="0" fontId="29" fillId="0" borderId="15"/>
    <xf numFmtId="0" fontId="40" fillId="0" borderId="0">
      <alignment horizontal="center"/>
    </xf>
    <xf numFmtId="0" fontId="29" fillId="0" borderId="0">
      <alignment horizontal="left"/>
    </xf>
    <xf numFmtId="49" fontId="40" fillId="0" borderId="35"/>
    <xf numFmtId="49" fontId="29" fillId="0" borderId="35"/>
    <xf numFmtId="49" fontId="40" fillId="0" borderId="0"/>
    <xf numFmtId="49" fontId="29" fillId="0" borderId="0"/>
    <xf numFmtId="49" fontId="40" fillId="0" borderId="14">
      <alignment horizontal="center"/>
    </xf>
    <xf numFmtId="49" fontId="29" fillId="0" borderId="14">
      <alignment horizontal="center"/>
    </xf>
    <xf numFmtId="49" fontId="40" fillId="0" borderId="45">
      <alignment horizontal="center"/>
    </xf>
    <xf numFmtId="49" fontId="29" fillId="0" borderId="45">
      <alignment horizontal="center"/>
    </xf>
    <xf numFmtId="49" fontId="40" fillId="0" borderId="40">
      <alignment horizontal="center"/>
    </xf>
    <xf numFmtId="49" fontId="29" fillId="0" borderId="40">
      <alignment horizontal="center"/>
    </xf>
    <xf numFmtId="49" fontId="40" fillId="0" borderId="40">
      <alignment horizontal="center" vertical="center" wrapText="1"/>
    </xf>
    <xf numFmtId="49" fontId="29" fillId="0" borderId="40">
      <alignment horizontal="center" vertical="center" wrapText="1"/>
    </xf>
    <xf numFmtId="49" fontId="40" fillId="0" borderId="55">
      <alignment horizontal="center" vertical="center" wrapText="1"/>
    </xf>
    <xf numFmtId="49" fontId="29" fillId="0" borderId="55">
      <alignment horizontal="center" vertical="center" wrapText="1"/>
    </xf>
    <xf numFmtId="0" fontId="38" fillId="16" borderId="60"/>
    <xf numFmtId="0" fontId="16" fillId="18" borderId="60"/>
    <xf numFmtId="4" fontId="40" fillId="0" borderId="40">
      <alignment horizontal="right"/>
    </xf>
    <xf numFmtId="4" fontId="29" fillId="0" borderId="40">
      <alignment horizontal="right"/>
    </xf>
    <xf numFmtId="0" fontId="40" fillId="19" borderId="15"/>
    <xf numFmtId="0" fontId="29" fillId="15" borderId="15"/>
    <xf numFmtId="0" fontId="40" fillId="19" borderId="0"/>
    <xf numFmtId="0" fontId="34" fillId="0" borderId="0">
      <alignment horizontal="center" wrapText="1"/>
    </xf>
    <xf numFmtId="0" fontId="46" fillId="0" borderId="0">
      <alignment horizontal="center" wrapText="1"/>
    </xf>
    <xf numFmtId="0" fontId="35" fillId="0" borderId="38"/>
    <xf numFmtId="0" fontId="48" fillId="0" borderId="38"/>
    <xf numFmtId="49" fontId="31" fillId="0" borderId="28">
      <alignment horizontal="right"/>
    </xf>
    <xf numFmtId="49" fontId="49" fillId="0" borderId="28">
      <alignment horizontal="right"/>
    </xf>
    <xf numFmtId="0" fontId="29" fillId="0" borderId="28">
      <alignment horizontal="right"/>
    </xf>
    <xf numFmtId="0" fontId="40" fillId="0" borderId="28">
      <alignment horizontal="right"/>
    </xf>
    <xf numFmtId="0" fontId="35" fillId="0" borderId="20"/>
    <xf numFmtId="0" fontId="48" fillId="0" borderId="20"/>
    <xf numFmtId="0" fontId="29" fillId="0" borderId="55">
      <alignment horizontal="center"/>
    </xf>
    <xf numFmtId="0" fontId="40" fillId="0" borderId="55">
      <alignment horizontal="center"/>
    </xf>
    <xf numFmtId="49" fontId="16" fillId="0" borderId="61">
      <alignment horizontal="center"/>
    </xf>
    <xf numFmtId="49" fontId="38" fillId="0" borderId="61">
      <alignment horizontal="center"/>
    </xf>
    <xf numFmtId="14" fontId="29" fillId="0" borderId="32">
      <alignment horizontal="center"/>
    </xf>
    <xf numFmtId="165" fontId="40" fillId="0" borderId="32">
      <alignment horizontal="center"/>
    </xf>
    <xf numFmtId="0" fontId="29" fillId="0" borderId="62">
      <alignment horizontal="center"/>
    </xf>
    <xf numFmtId="0" fontId="40" fillId="0" borderId="62">
      <alignment horizontal="center"/>
    </xf>
    <xf numFmtId="49" fontId="29" fillId="0" borderId="33">
      <alignment horizontal="center"/>
    </xf>
    <xf numFmtId="49" fontId="40" fillId="0" borderId="33">
      <alignment horizontal="center"/>
    </xf>
    <xf numFmtId="49" fontId="29" fillId="0" borderId="32">
      <alignment horizontal="center"/>
    </xf>
    <xf numFmtId="49" fontId="40" fillId="0" borderId="32">
      <alignment horizontal="center"/>
    </xf>
    <xf numFmtId="0" fontId="29" fillId="0" borderId="32">
      <alignment horizontal="center"/>
    </xf>
    <xf numFmtId="0" fontId="40" fillId="0" borderId="32">
      <alignment horizontal="center"/>
    </xf>
    <xf numFmtId="49" fontId="29" fillId="0" borderId="63">
      <alignment horizontal="center"/>
    </xf>
    <xf numFmtId="49" fontId="40" fillId="0" borderId="63">
      <alignment horizontal="center"/>
    </xf>
    <xf numFmtId="0" fontId="28" fillId="0" borderId="15"/>
    <xf numFmtId="0" fontId="45" fillId="0" borderId="15"/>
    <xf numFmtId="0" fontId="35" fillId="0" borderId="0"/>
    <xf numFmtId="0" fontId="48" fillId="0" borderId="0"/>
    <xf numFmtId="0" fontId="16" fillId="0" borderId="64"/>
    <xf numFmtId="0" fontId="38" fillId="0" borderId="64"/>
    <xf numFmtId="0" fontId="16" fillId="0" borderId="34"/>
    <xf numFmtId="0" fontId="38" fillId="0" borderId="34"/>
    <xf numFmtId="0" fontId="29" fillId="0" borderId="19">
      <alignment horizontal="left" wrapText="1"/>
    </xf>
    <xf numFmtId="4" fontId="40" fillId="0" borderId="19">
      <alignment horizontal="right"/>
    </xf>
    <xf numFmtId="49" fontId="29" fillId="0" borderId="46">
      <alignment horizontal="center"/>
    </xf>
    <xf numFmtId="49" fontId="40" fillId="0" borderId="46">
      <alignment horizontal="center"/>
    </xf>
    <xf numFmtId="0" fontId="34" fillId="0" borderId="0">
      <alignment horizontal="left" wrapText="1"/>
    </xf>
    <xf numFmtId="0" fontId="38" fillId="16" borderId="65"/>
    <xf numFmtId="49" fontId="16" fillId="0" borderId="0"/>
    <xf numFmtId="0" fontId="40" fillId="0" borderId="66">
      <alignment horizontal="left" wrapText="1"/>
    </xf>
    <xf numFmtId="0" fontId="29" fillId="0" borderId="0">
      <alignment horizontal="right"/>
    </xf>
    <xf numFmtId="0" fontId="40" fillId="0" borderId="41">
      <alignment horizontal="left" wrapText="1" indent="1"/>
    </xf>
    <xf numFmtId="49" fontId="29" fillId="0" borderId="0">
      <alignment horizontal="right"/>
    </xf>
    <xf numFmtId="0" fontId="38" fillId="16" borderId="67"/>
    <xf numFmtId="4" fontId="29" fillId="0" borderId="19">
      <alignment horizontal="right"/>
    </xf>
    <xf numFmtId="0" fontId="40" fillId="0" borderId="32">
      <alignment horizontal="left" wrapText="1" indent="2"/>
    </xf>
    <xf numFmtId="0" fontId="29" fillId="0" borderId="0">
      <alignment horizontal="left" wrapText="1"/>
    </xf>
    <xf numFmtId="0" fontId="38" fillId="16" borderId="68"/>
    <xf numFmtId="0" fontId="29" fillId="0" borderId="20">
      <alignment horizontal="left"/>
    </xf>
    <xf numFmtId="0" fontId="40" fillId="19" borderId="37"/>
    <xf numFmtId="0" fontId="29" fillId="0" borderId="27">
      <alignment horizontal="left" wrapText="1"/>
    </xf>
    <xf numFmtId="0" fontId="46" fillId="0" borderId="0">
      <alignment horizontal="left" wrapText="1"/>
    </xf>
    <xf numFmtId="0" fontId="29" fillId="0" borderId="57"/>
    <xf numFmtId="49" fontId="38" fillId="0" borderId="0"/>
    <xf numFmtId="0" fontId="33" fillId="0" borderId="69">
      <alignment horizontal="left" wrapText="1"/>
    </xf>
    <xf numFmtId="0" fontId="40" fillId="0" borderId="0">
      <alignment horizontal="right"/>
    </xf>
    <xf numFmtId="0" fontId="29" fillId="0" borderId="21">
      <alignment horizontal="left" wrapText="1" indent="2"/>
    </xf>
    <xf numFmtId="49" fontId="40" fillId="0" borderId="0">
      <alignment horizontal="right"/>
    </xf>
    <xf numFmtId="49" fontId="29" fillId="0" borderId="0">
      <alignment horizontal="center" wrapText="1"/>
    </xf>
    <xf numFmtId="0" fontId="40" fillId="0" borderId="0">
      <alignment horizontal="left" wrapText="1"/>
    </xf>
    <xf numFmtId="49" fontId="29" fillId="0" borderId="52">
      <alignment horizontal="center" wrapText="1"/>
    </xf>
    <xf numFmtId="0" fontId="40" fillId="0" borderId="20">
      <alignment horizontal="left"/>
    </xf>
    <xf numFmtId="0" fontId="29" fillId="0" borderId="70"/>
    <xf numFmtId="0" fontId="40" fillId="0" borderId="27">
      <alignment horizontal="left" wrapText="1"/>
    </xf>
    <xf numFmtId="0" fontId="29" fillId="0" borderId="71">
      <alignment horizontal="center" wrapText="1"/>
    </xf>
    <xf numFmtId="0" fontId="40" fillId="0" borderId="57"/>
    <xf numFmtId="0" fontId="16" fillId="18" borderId="15"/>
    <xf numFmtId="0" fontId="41" fillId="0" borderId="69">
      <alignment horizontal="left" wrapText="1"/>
    </xf>
    <xf numFmtId="49" fontId="29" fillId="0" borderId="13">
      <alignment horizontal="center"/>
    </xf>
    <xf numFmtId="0" fontId="40" fillId="0" borderId="21">
      <alignment horizontal="left" wrapText="1" indent="2"/>
    </xf>
    <xf numFmtId="49" fontId="29" fillId="0" borderId="0">
      <alignment horizontal="center"/>
    </xf>
    <xf numFmtId="49" fontId="40" fillId="0" borderId="0">
      <alignment horizontal="center" wrapText="1"/>
    </xf>
    <xf numFmtId="49" fontId="29" fillId="0" borderId="12">
      <alignment horizontal="center" wrapText="1"/>
    </xf>
    <xf numFmtId="49" fontId="40" fillId="0" borderId="52">
      <alignment horizontal="center" wrapText="1"/>
    </xf>
    <xf numFmtId="49" fontId="29" fillId="0" borderId="18">
      <alignment horizontal="center" wrapText="1"/>
    </xf>
    <xf numFmtId="0" fontId="40" fillId="0" borderId="70"/>
    <xf numFmtId="49" fontId="29" fillId="0" borderId="12">
      <alignment horizontal="center"/>
    </xf>
    <xf numFmtId="0" fontId="40" fillId="0" borderId="71">
      <alignment horizontal="center" wrapText="1"/>
    </xf>
    <xf numFmtId="49" fontId="29" fillId="0" borderId="20"/>
    <xf numFmtId="0" fontId="38" fillId="16" borderId="15"/>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11" borderId="0" applyNumberFormat="0" applyBorder="0" applyAlignment="0" applyProtection="0"/>
    <xf numFmtId="0" fontId="4" fillId="4" borderId="1" applyNumberFormat="0" applyAlignment="0" applyProtection="0"/>
    <xf numFmtId="0" fontId="5" fillId="7" borderId="2" applyNumberFormat="0" applyAlignment="0" applyProtection="0"/>
    <xf numFmtId="0" fontId="6" fillId="7" borderId="1"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6" applyNumberFormat="0" applyFill="0" applyAlignment="0" applyProtection="0"/>
    <xf numFmtId="0" fontId="11" fillId="12" borderId="7" applyNumberFormat="0" applyAlignment="0" applyProtection="0"/>
    <xf numFmtId="0" fontId="12" fillId="0" borderId="0" applyNumberFormat="0" applyFill="0" applyBorder="0" applyAlignment="0" applyProtection="0"/>
    <xf numFmtId="0" fontId="13" fillId="13" borderId="0" applyNumberFormat="0" applyBorder="0" applyAlignment="0" applyProtection="0"/>
    <xf numFmtId="0" fontId="1" fillId="0" borderId="0"/>
    <xf numFmtId="0" fontId="39" fillId="0" borderId="0"/>
    <xf numFmtId="0" fontId="14" fillId="2" borderId="0" applyNumberFormat="0" applyBorder="0" applyAlignment="0" applyProtection="0"/>
    <xf numFmtId="0" fontId="15" fillId="0" borderId="0" applyNumberFormat="0" applyFill="0" applyBorder="0" applyAlignment="0" applyProtection="0"/>
    <xf numFmtId="0" fontId="16" fillId="14" borderId="8" applyNumberFormat="0" applyFont="0" applyAlignment="0" applyProtection="0"/>
    <xf numFmtId="0" fontId="17" fillId="0" borderId="9" applyNumberFormat="0" applyFill="0" applyAlignment="0" applyProtection="0"/>
    <xf numFmtId="0" fontId="18" fillId="0" borderId="0" applyNumberFormat="0" applyFill="0" applyBorder="0" applyAlignment="0" applyProtection="0"/>
    <xf numFmtId="0" fontId="19" fillId="3" borderId="0" applyNumberFormat="0" applyBorder="0" applyAlignment="0" applyProtection="0"/>
    <xf numFmtId="43" fontId="1" fillId="0" borderId="0" applyFont="0" applyFill="0" applyBorder="0" applyAlignment="0" applyProtection="0"/>
    <xf numFmtId="0" fontId="56" fillId="0" borderId="0"/>
    <xf numFmtId="0" fontId="2" fillId="0" borderId="0"/>
    <xf numFmtId="0" fontId="1" fillId="0" borderId="0"/>
  </cellStyleXfs>
  <cellXfs count="129">
    <xf numFmtId="0" fontId="0" fillId="0" borderId="0" xfId="0"/>
    <xf numFmtId="49" fontId="26" fillId="0" borderId="0" xfId="1" applyNumberFormat="1" applyFont="1" applyFill="1" applyBorder="1" applyAlignment="1">
      <alignment vertical="top" wrapText="1"/>
    </xf>
    <xf numFmtId="0" fontId="21" fillId="0" borderId="10" xfId="1" applyFont="1" applyFill="1" applyBorder="1" applyAlignment="1">
      <alignment horizontal="center" wrapText="1"/>
    </xf>
    <xf numFmtId="0" fontId="0" fillId="0" borderId="0" xfId="0" applyFill="1"/>
    <xf numFmtId="49" fontId="26" fillId="0" borderId="0" xfId="1" applyNumberFormat="1" applyFont="1" applyFill="1" applyBorder="1" applyAlignment="1">
      <alignment horizontal="center" vertical="top" wrapText="1"/>
    </xf>
    <xf numFmtId="49" fontId="21" fillId="0" borderId="10" xfId="1" applyNumberFormat="1" applyFont="1" applyFill="1" applyBorder="1" applyAlignment="1">
      <alignment horizontal="center" wrapText="1"/>
    </xf>
    <xf numFmtId="0" fontId="21" fillId="0" borderId="10" xfId="1" applyNumberFormat="1" applyFont="1" applyFill="1" applyBorder="1" applyAlignment="1">
      <alignment horizontal="center" wrapText="1"/>
    </xf>
    <xf numFmtId="0" fontId="2" fillId="0" borderId="0" xfId="1" applyFill="1"/>
    <xf numFmtId="164" fontId="0" fillId="0" borderId="0" xfId="0" applyNumberFormat="1" applyFill="1"/>
    <xf numFmtId="166" fontId="27" fillId="0" borderId="10" xfId="410" applyNumberFormat="1" applyFont="1" applyFill="1" applyBorder="1" applyAlignment="1">
      <alignment horizontal="right"/>
    </xf>
    <xf numFmtId="166" fontId="27" fillId="0" borderId="10" xfId="410" applyNumberFormat="1" applyFont="1" applyFill="1" applyBorder="1" applyAlignment="1"/>
    <xf numFmtId="166" fontId="2" fillId="0" borderId="0" xfId="410" applyNumberFormat="1" applyFont="1" applyFill="1" applyAlignment="1">
      <alignment wrapText="1"/>
    </xf>
    <xf numFmtId="166" fontId="2" fillId="0" borderId="0" xfId="410" applyNumberFormat="1" applyFont="1" applyFill="1" applyAlignment="1">
      <alignment horizontal="right"/>
    </xf>
    <xf numFmtId="166" fontId="2" fillId="0" borderId="0" xfId="410" applyNumberFormat="1" applyFont="1" applyFill="1"/>
    <xf numFmtId="0" fontId="51" fillId="0" borderId="10" xfId="1" applyFont="1" applyFill="1" applyBorder="1" applyAlignment="1">
      <alignment wrapText="1"/>
    </xf>
    <xf numFmtId="166" fontId="53" fillId="0" borderId="10" xfId="410" applyNumberFormat="1" applyFont="1" applyFill="1" applyBorder="1"/>
    <xf numFmtId="0" fontId="21" fillId="0" borderId="10" xfId="1" applyNumberFormat="1" applyFont="1" applyFill="1" applyBorder="1" applyAlignment="1">
      <alignment wrapText="1"/>
    </xf>
    <xf numFmtId="0" fontId="50" fillId="0" borderId="0" xfId="0" applyFont="1" applyFill="1"/>
    <xf numFmtId="0" fontId="20" fillId="0" borderId="10" xfId="1" applyNumberFormat="1" applyFont="1" applyFill="1" applyBorder="1" applyAlignment="1">
      <alignment wrapText="1"/>
    </xf>
    <xf numFmtId="0" fontId="20" fillId="0" borderId="10" xfId="1" applyNumberFormat="1" applyFont="1" applyFill="1" applyBorder="1" applyAlignment="1">
      <alignment horizontal="left" wrapText="1"/>
    </xf>
    <xf numFmtId="2" fontId="20" fillId="0" borderId="10" xfId="1" applyNumberFormat="1" applyFont="1" applyFill="1" applyBorder="1" applyAlignment="1">
      <alignment wrapText="1"/>
    </xf>
    <xf numFmtId="0" fontId="21" fillId="0" borderId="10" xfId="1" applyFont="1" applyFill="1" applyBorder="1" applyAlignment="1">
      <alignment wrapText="1"/>
    </xf>
    <xf numFmtId="0" fontId="20" fillId="0" borderId="10" xfId="1" applyFont="1" applyFill="1" applyBorder="1" applyAlignment="1">
      <alignment wrapText="1"/>
    </xf>
    <xf numFmtId="49" fontId="21" fillId="0" borderId="10" xfId="1" applyNumberFormat="1" applyFont="1" applyFill="1" applyBorder="1" applyAlignment="1">
      <alignment wrapText="1"/>
    </xf>
    <xf numFmtId="0" fontId="53" fillId="0" borderId="0" xfId="0" applyFont="1" applyFill="1"/>
    <xf numFmtId="0" fontId="54" fillId="0" borderId="0" xfId="0" applyFont="1" applyFill="1"/>
    <xf numFmtId="0" fontId="21" fillId="0" borderId="0" xfId="1" applyFont="1" applyFill="1" applyBorder="1" applyAlignment="1">
      <alignment horizontal="left" vertical="center" wrapText="1"/>
    </xf>
    <xf numFmtId="0" fontId="21" fillId="0" borderId="0" xfId="1" applyFont="1" applyFill="1" applyBorder="1" applyAlignment="1">
      <alignment wrapText="1"/>
    </xf>
    <xf numFmtId="0" fontId="21" fillId="0" borderId="0" xfId="1" applyFont="1" applyFill="1" applyAlignment="1">
      <alignment horizontal="center" wrapText="1"/>
    </xf>
    <xf numFmtId="0" fontId="20" fillId="0" borderId="10" xfId="1" applyNumberFormat="1" applyFont="1" applyFill="1" applyBorder="1" applyAlignment="1">
      <alignment horizontal="center" vertical="center" wrapText="1"/>
    </xf>
    <xf numFmtId="49" fontId="20" fillId="0" borderId="10" xfId="1" applyNumberFormat="1" applyFont="1" applyFill="1" applyBorder="1" applyAlignment="1">
      <alignment horizontal="center" wrapText="1"/>
    </xf>
    <xf numFmtId="0" fontId="20" fillId="0" borderId="10" xfId="1" applyFont="1" applyFill="1" applyBorder="1" applyAlignment="1">
      <alignment horizontal="center" wrapText="1"/>
    </xf>
    <xf numFmtId="0" fontId="21" fillId="0" borderId="73" xfId="1" applyFont="1" applyFill="1" applyBorder="1" applyAlignment="1">
      <alignment horizontal="left" vertical="center" wrapText="1"/>
    </xf>
    <xf numFmtId="49" fontId="21" fillId="0" borderId="72" xfId="1" applyNumberFormat="1" applyFont="1" applyFill="1" applyBorder="1" applyAlignment="1">
      <alignment horizontal="center" wrapText="1"/>
    </xf>
    <xf numFmtId="0" fontId="21" fillId="0" borderId="72" xfId="1" applyFont="1" applyFill="1" applyBorder="1" applyAlignment="1">
      <alignment horizontal="center" wrapText="1"/>
    </xf>
    <xf numFmtId="0" fontId="51" fillId="0" borderId="11" xfId="1" applyFont="1" applyFill="1" applyBorder="1" applyAlignment="1">
      <alignment horizontal="left" vertical="center" wrapText="1"/>
    </xf>
    <xf numFmtId="0" fontId="20" fillId="0" borderId="11" xfId="1" applyFont="1" applyFill="1" applyBorder="1" applyAlignment="1">
      <alignment horizontal="left" vertical="center" wrapText="1"/>
    </xf>
    <xf numFmtId="49" fontId="20" fillId="0" borderId="10" xfId="1" applyNumberFormat="1" applyFont="1" applyFill="1" applyBorder="1" applyAlignment="1">
      <alignment horizontal="center"/>
    </xf>
    <xf numFmtId="49" fontId="21" fillId="0" borderId="10" xfId="1" applyNumberFormat="1" applyFont="1" applyFill="1" applyBorder="1" applyAlignment="1">
      <alignment horizontal="center"/>
    </xf>
    <xf numFmtId="49" fontId="23" fillId="0" borderId="10" xfId="1" applyNumberFormat="1" applyFont="1" applyFill="1" applyBorder="1" applyAlignment="1">
      <alignment horizontal="center" wrapText="1"/>
    </xf>
    <xf numFmtId="0" fontId="24" fillId="0" borderId="10" xfId="1" applyFont="1" applyFill="1" applyBorder="1" applyAlignment="1">
      <alignment horizontal="center" wrapText="1"/>
    </xf>
    <xf numFmtId="49" fontId="2" fillId="0" borderId="0" xfId="1" applyNumberFormat="1" applyFont="1" applyFill="1" applyAlignment="1">
      <alignment horizontal="center"/>
    </xf>
    <xf numFmtId="0" fontId="0" fillId="0" borderId="0" xfId="0" applyFill="1" applyAlignment="1">
      <alignment horizontal="left" vertical="center"/>
    </xf>
    <xf numFmtId="49" fontId="22" fillId="0" borderId="10" xfId="1" applyNumberFormat="1" applyFont="1" applyFill="1" applyBorder="1" applyAlignment="1">
      <alignment horizontal="center"/>
    </xf>
    <xf numFmtId="49" fontId="20" fillId="0" borderId="10" xfId="1" applyNumberFormat="1" applyFont="1" applyFill="1" applyBorder="1" applyAlignment="1">
      <alignment horizontal="center" wrapText="1"/>
    </xf>
    <xf numFmtId="49" fontId="20" fillId="0" borderId="72" xfId="1" applyNumberFormat="1" applyFont="1" applyFill="1" applyBorder="1" applyAlignment="1">
      <alignment horizontal="center" wrapText="1"/>
    </xf>
    <xf numFmtId="4" fontId="20" fillId="21" borderId="10" xfId="410" applyNumberFormat="1" applyFont="1" applyFill="1" applyBorder="1" applyAlignment="1">
      <alignment horizontal="right" vertical="center"/>
    </xf>
    <xf numFmtId="0" fontId="21" fillId="20" borderId="10" xfId="1" applyFont="1" applyFill="1" applyBorder="1" applyAlignment="1">
      <alignment horizontal="center" vertical="top" wrapText="1"/>
    </xf>
    <xf numFmtId="0" fontId="21" fillId="20" borderId="10" xfId="1" applyNumberFormat="1" applyFont="1" applyFill="1" applyBorder="1" applyAlignment="1">
      <alignment horizontal="center" vertical="center" wrapText="1"/>
    </xf>
    <xf numFmtId="49" fontId="20" fillId="0" borderId="10" xfId="1" applyNumberFormat="1" applyFont="1" applyFill="1" applyBorder="1" applyAlignment="1">
      <alignment horizontal="center" wrapText="1"/>
    </xf>
    <xf numFmtId="49" fontId="2" fillId="20" borderId="10" xfId="1" applyNumberFormat="1" applyFill="1" applyBorder="1" applyAlignment="1">
      <alignment horizontal="center"/>
    </xf>
    <xf numFmtId="49" fontId="21" fillId="20" borderId="10" xfId="1" applyNumberFormat="1" applyFont="1" applyFill="1" applyBorder="1" applyAlignment="1">
      <alignment horizontal="center" vertical="center" wrapText="1"/>
    </xf>
    <xf numFmtId="0" fontId="21" fillId="20" borderId="10" xfId="1" applyFont="1" applyFill="1" applyBorder="1" applyAlignment="1">
      <alignment horizontal="center" vertical="center" wrapText="1"/>
    </xf>
    <xf numFmtId="0" fontId="21" fillId="20" borderId="10" xfId="1" applyNumberFormat="1" applyFont="1" applyFill="1" applyBorder="1" applyAlignment="1">
      <alignment horizontal="center" wrapText="1"/>
    </xf>
    <xf numFmtId="0" fontId="21" fillId="20" borderId="10" xfId="1" applyFont="1" applyFill="1" applyBorder="1" applyAlignment="1">
      <alignment horizontal="center" wrapText="1"/>
    </xf>
    <xf numFmtId="0" fontId="21" fillId="20" borderId="10" xfId="1" applyFont="1" applyFill="1" applyBorder="1" applyAlignment="1">
      <alignment horizontal="center" vertical="top" wrapText="1"/>
    </xf>
    <xf numFmtId="0" fontId="21" fillId="20" borderId="10" xfId="1" applyFont="1" applyFill="1" applyBorder="1" applyAlignment="1">
      <alignment horizontal="center" vertical="center" wrapText="1"/>
    </xf>
    <xf numFmtId="0" fontId="57" fillId="20" borderId="10" xfId="0" applyFont="1" applyFill="1" applyBorder="1" applyAlignment="1">
      <alignment horizontal="left" vertical="top" wrapText="1"/>
    </xf>
    <xf numFmtId="0" fontId="57" fillId="20" borderId="10" xfId="0" applyFont="1" applyFill="1" applyBorder="1" applyAlignment="1">
      <alignment horizontal="left" vertical="center" wrapText="1"/>
    </xf>
    <xf numFmtId="0" fontId="58" fillId="20" borderId="10" xfId="0" applyFont="1" applyFill="1" applyBorder="1" applyAlignment="1">
      <alignment horizontal="left" vertical="center" wrapText="1"/>
    </xf>
    <xf numFmtId="0" fontId="58" fillId="0" borderId="10" xfId="403" applyFont="1" applyBorder="1" applyAlignment="1">
      <alignment horizontal="left" vertical="center" wrapText="1"/>
    </xf>
    <xf numFmtId="0" fontId="57" fillId="20" borderId="10" xfId="411" applyFont="1" applyFill="1" applyBorder="1" applyAlignment="1">
      <alignment horizontal="left" vertical="center" wrapText="1"/>
    </xf>
    <xf numFmtId="0" fontId="57" fillId="0" borderId="10" xfId="0" applyFont="1" applyBorder="1" applyAlignment="1">
      <alignment horizontal="left" vertical="center" wrapText="1"/>
    </xf>
    <xf numFmtId="0" fontId="58" fillId="0" borderId="10" xfId="1" applyFont="1" applyBorder="1" applyAlignment="1">
      <alignment horizontal="left" vertical="center" wrapText="1"/>
    </xf>
    <xf numFmtId="0" fontId="58" fillId="0" borderId="10" xfId="412" applyFont="1" applyBorder="1" applyAlignment="1">
      <alignment horizontal="left" vertical="center" wrapText="1"/>
    </xf>
    <xf numFmtId="0" fontId="27" fillId="20" borderId="75" xfId="0" applyFont="1" applyFill="1" applyBorder="1" applyAlignment="1">
      <alignment vertical="top" wrapText="1"/>
    </xf>
    <xf numFmtId="0" fontId="58" fillId="20" borderId="10" xfId="0" applyFont="1" applyFill="1" applyBorder="1" applyAlignment="1">
      <alignment vertical="center" wrapText="1"/>
    </xf>
    <xf numFmtId="0" fontId="27" fillId="20" borderId="10" xfId="0" applyFont="1" applyFill="1" applyBorder="1" applyAlignment="1">
      <alignment horizontal="left" vertical="center" wrapText="1"/>
    </xf>
    <xf numFmtId="0" fontId="58" fillId="20" borderId="10" xfId="413" applyFont="1" applyFill="1" applyBorder="1" applyAlignment="1">
      <alignment horizontal="left" vertical="center" wrapText="1"/>
    </xf>
    <xf numFmtId="0" fontId="25" fillId="20" borderId="11" xfId="1" applyFont="1" applyFill="1" applyBorder="1" applyAlignment="1">
      <alignment horizontal="left" vertical="center" wrapText="1"/>
    </xf>
    <xf numFmtId="49" fontId="21" fillId="20" borderId="10" xfId="1" applyNumberFormat="1" applyFont="1" applyFill="1" applyBorder="1" applyAlignment="1">
      <alignment horizontal="center" wrapText="1"/>
    </xf>
    <xf numFmtId="0" fontId="21" fillId="20" borderId="10" xfId="1" applyFont="1" applyFill="1" applyBorder="1" applyAlignment="1">
      <alignment horizontal="center"/>
    </xf>
    <xf numFmtId="49" fontId="20" fillId="0" borderId="10" xfId="1" applyNumberFormat="1" applyFont="1" applyFill="1" applyBorder="1" applyAlignment="1">
      <alignment horizontal="center" wrapText="1"/>
    </xf>
    <xf numFmtId="4" fontId="20" fillId="20" borderId="10" xfId="410" applyNumberFormat="1" applyFont="1" applyFill="1" applyBorder="1" applyAlignment="1">
      <alignment horizontal="right" vertical="center"/>
    </xf>
    <xf numFmtId="4" fontId="21" fillId="20" borderId="10" xfId="410" applyNumberFormat="1" applyFont="1" applyFill="1" applyBorder="1" applyAlignment="1">
      <alignment horizontal="right" vertical="center" wrapText="1"/>
    </xf>
    <xf numFmtId="4" fontId="20" fillId="20" borderId="10" xfId="410" applyNumberFormat="1" applyFont="1" applyFill="1" applyBorder="1" applyAlignment="1">
      <alignment horizontal="right" vertical="center" wrapText="1"/>
    </xf>
    <xf numFmtId="4" fontId="20" fillId="20" borderId="10" xfId="410" applyNumberFormat="1" applyFont="1" applyFill="1" applyBorder="1" applyAlignment="1" applyProtection="1">
      <alignment horizontal="right" vertical="center" shrinkToFit="1"/>
    </xf>
    <xf numFmtId="4" fontId="21" fillId="20" borderId="10" xfId="410" applyNumberFormat="1" applyFont="1" applyFill="1" applyBorder="1" applyAlignment="1">
      <alignment horizontal="right" vertical="center"/>
    </xf>
    <xf numFmtId="0" fontId="58" fillId="0" borderId="76" xfId="403" applyFont="1" applyBorder="1" applyAlignment="1">
      <alignment horizontal="left" vertical="center" wrapText="1"/>
    </xf>
    <xf numFmtId="167" fontId="27" fillId="20" borderId="72" xfId="1" applyNumberFormat="1" applyFont="1" applyFill="1" applyBorder="1" applyAlignment="1">
      <alignment horizontal="right" vertical="center" wrapText="1"/>
    </xf>
    <xf numFmtId="4" fontId="27" fillId="20" borderId="72" xfId="1" applyNumberFormat="1" applyFont="1" applyFill="1" applyBorder="1" applyAlignment="1">
      <alignment horizontal="right" vertical="center" wrapText="1"/>
    </xf>
    <xf numFmtId="4" fontId="21" fillId="20" borderId="72" xfId="410" applyNumberFormat="1" applyFont="1" applyFill="1" applyBorder="1" applyAlignment="1">
      <alignment horizontal="right" vertical="center" wrapText="1"/>
    </xf>
    <xf numFmtId="49" fontId="20" fillId="20" borderId="10" xfId="1" applyNumberFormat="1" applyFont="1" applyFill="1" applyBorder="1" applyAlignment="1">
      <alignment horizontal="center" wrapText="1"/>
    </xf>
    <xf numFmtId="0" fontId="20" fillId="20" borderId="10" xfId="1" applyFont="1" applyFill="1" applyBorder="1" applyAlignment="1">
      <alignment horizontal="center" wrapText="1"/>
    </xf>
    <xf numFmtId="0" fontId="58" fillId="0" borderId="11" xfId="1" applyFont="1" applyFill="1" applyBorder="1" applyAlignment="1">
      <alignment horizontal="left" vertical="center" wrapText="1"/>
    </xf>
    <xf numFmtId="0" fontId="59" fillId="20" borderId="76" xfId="1" applyFont="1" applyFill="1" applyBorder="1" applyAlignment="1">
      <alignment horizontal="left" vertical="center" wrapText="1"/>
    </xf>
    <xf numFmtId="4" fontId="21" fillId="20" borderId="72" xfId="410" applyNumberFormat="1" applyFont="1" applyFill="1" applyBorder="1" applyAlignment="1">
      <alignment horizontal="right" vertical="center"/>
    </xf>
    <xf numFmtId="4" fontId="20" fillId="20" borderId="72" xfId="410" applyNumberFormat="1" applyFont="1" applyFill="1" applyBorder="1" applyAlignment="1">
      <alignment horizontal="right" vertical="center"/>
    </xf>
    <xf numFmtId="4" fontId="20" fillId="20" borderId="72" xfId="410" applyNumberFormat="1" applyFont="1" applyFill="1" applyBorder="1" applyAlignment="1">
      <alignment horizontal="right" vertical="center" wrapText="1"/>
    </xf>
    <xf numFmtId="4" fontId="20" fillId="20" borderId="74" xfId="410" applyNumberFormat="1" applyFont="1" applyFill="1" applyBorder="1" applyAlignment="1">
      <alignment horizontal="right" vertical="center" wrapText="1"/>
    </xf>
    <xf numFmtId="4" fontId="21" fillId="20" borderId="74" xfId="410" applyNumberFormat="1" applyFont="1" applyFill="1" applyBorder="1" applyAlignment="1">
      <alignment horizontal="right" vertical="center" wrapText="1"/>
    </xf>
    <xf numFmtId="0" fontId="2" fillId="20" borderId="10" xfId="1" applyFont="1" applyFill="1" applyBorder="1" applyAlignment="1">
      <alignment horizontal="center"/>
    </xf>
    <xf numFmtId="168" fontId="27" fillId="20" borderId="10" xfId="410" applyNumberFormat="1" applyFont="1" applyFill="1" applyBorder="1" applyAlignment="1">
      <alignment horizontal="right"/>
    </xf>
    <xf numFmtId="168" fontId="27" fillId="20" borderId="10" xfId="410" applyNumberFormat="1" applyFont="1" applyFill="1" applyBorder="1" applyAlignment="1"/>
    <xf numFmtId="168" fontId="26" fillId="20" borderId="10" xfId="410" applyNumberFormat="1" applyFont="1" applyFill="1" applyBorder="1" applyAlignment="1">
      <alignment horizontal="right"/>
    </xf>
    <xf numFmtId="168" fontId="26" fillId="20" borderId="10" xfId="410" applyNumberFormat="1" applyFont="1" applyFill="1" applyBorder="1" applyAlignment="1"/>
    <xf numFmtId="168" fontId="26" fillId="21" borderId="10" xfId="410" applyNumberFormat="1" applyFont="1" applyFill="1" applyBorder="1" applyAlignment="1">
      <alignment horizontal="right"/>
    </xf>
    <xf numFmtId="168" fontId="26" fillId="21" borderId="10" xfId="410" applyNumberFormat="1" applyFont="1" applyFill="1" applyBorder="1" applyAlignment="1"/>
    <xf numFmtId="49" fontId="20" fillId="0" borderId="10" xfId="1" applyNumberFormat="1" applyFont="1" applyFill="1" applyBorder="1" applyAlignment="1">
      <alignment horizontal="center" wrapText="1"/>
    </xf>
    <xf numFmtId="0" fontId="21" fillId="20" borderId="10" xfId="1" applyFont="1" applyFill="1" applyBorder="1" applyAlignment="1">
      <alignment horizontal="center" vertical="top" wrapText="1"/>
    </xf>
    <xf numFmtId="0" fontId="21" fillId="20" borderId="10" xfId="1" applyFont="1" applyFill="1" applyBorder="1" applyAlignment="1">
      <alignment horizontal="center" vertical="center" wrapText="1"/>
    </xf>
    <xf numFmtId="49" fontId="21" fillId="20" borderId="10" xfId="1" applyNumberFormat="1" applyFont="1" applyFill="1" applyBorder="1" applyAlignment="1">
      <alignment horizontal="center" vertical="center" wrapText="1"/>
    </xf>
    <xf numFmtId="0" fontId="2" fillId="0" borderId="0" xfId="1" applyFill="1" applyBorder="1" applyAlignment="1">
      <alignment horizontal="center"/>
    </xf>
    <xf numFmtId="0" fontId="21" fillId="20" borderId="10" xfId="1" applyNumberFormat="1" applyFont="1" applyFill="1" applyBorder="1" applyAlignment="1">
      <alignment horizontal="center" vertical="center" wrapText="1"/>
    </xf>
    <xf numFmtId="0" fontId="27" fillId="0" borderId="0" xfId="1" applyFont="1" applyFill="1" applyAlignment="1">
      <alignment horizontal="center" vertical="top"/>
    </xf>
    <xf numFmtId="49" fontId="26" fillId="0" borderId="0" xfId="1" applyNumberFormat="1" applyFont="1" applyFill="1" applyBorder="1" applyAlignment="1">
      <alignment horizontal="center" vertical="center" wrapText="1"/>
    </xf>
    <xf numFmtId="49" fontId="21" fillId="20" borderId="10" xfId="1" applyNumberFormat="1" applyFont="1" applyFill="1" applyBorder="1" applyAlignment="1">
      <alignment horizontal="center" vertical="top" wrapText="1"/>
    </xf>
    <xf numFmtId="0" fontId="21" fillId="0" borderId="10" xfId="1" applyNumberFormat="1" applyFont="1" applyFill="1" applyBorder="1" applyAlignment="1">
      <alignment horizontal="center" vertical="center" wrapText="1"/>
    </xf>
    <xf numFmtId="168" fontId="21" fillId="20" borderId="10" xfId="410" applyNumberFormat="1" applyFont="1" applyFill="1" applyBorder="1" applyAlignment="1">
      <alignment horizontal="right" vertical="center"/>
    </xf>
    <xf numFmtId="168" fontId="21" fillId="20" borderId="72" xfId="410" applyNumberFormat="1" applyFont="1" applyFill="1" applyBorder="1" applyAlignment="1">
      <alignment horizontal="right" vertical="center" wrapText="1"/>
    </xf>
    <xf numFmtId="168" fontId="21" fillId="20" borderId="74" xfId="410" applyNumberFormat="1" applyFont="1" applyFill="1" applyBorder="1" applyAlignment="1">
      <alignment horizontal="right" vertical="center" wrapText="1"/>
    </xf>
    <xf numFmtId="168" fontId="20" fillId="20" borderId="10" xfId="410" applyNumberFormat="1" applyFont="1" applyFill="1" applyBorder="1" applyAlignment="1">
      <alignment horizontal="right" vertical="center"/>
    </xf>
    <xf numFmtId="168" fontId="20" fillId="20" borderId="10" xfId="410" applyNumberFormat="1" applyFont="1" applyFill="1" applyBorder="1" applyAlignment="1">
      <alignment horizontal="right" vertical="center" wrapText="1"/>
    </xf>
    <xf numFmtId="168" fontId="20" fillId="20" borderId="72" xfId="410" applyNumberFormat="1" applyFont="1" applyFill="1" applyBorder="1" applyAlignment="1">
      <alignment horizontal="right" vertical="center"/>
    </xf>
    <xf numFmtId="168" fontId="20" fillId="20" borderId="72" xfId="410" applyNumberFormat="1" applyFont="1" applyFill="1" applyBorder="1" applyAlignment="1">
      <alignment horizontal="right" vertical="center" wrapText="1"/>
    </xf>
    <xf numFmtId="168" fontId="20" fillId="20" borderId="74" xfId="410" applyNumberFormat="1" applyFont="1" applyFill="1" applyBorder="1" applyAlignment="1">
      <alignment horizontal="right" vertical="center" wrapText="1"/>
    </xf>
    <xf numFmtId="168" fontId="21" fillId="20" borderId="75" xfId="410" applyNumberFormat="1" applyFont="1" applyFill="1" applyBorder="1" applyAlignment="1">
      <alignment horizontal="right" vertical="center"/>
    </xf>
    <xf numFmtId="168" fontId="21" fillId="20" borderId="75" xfId="410" applyNumberFormat="1" applyFont="1" applyFill="1" applyBorder="1" applyAlignment="1">
      <alignment vertical="center"/>
    </xf>
    <xf numFmtId="168" fontId="21" fillId="20" borderId="75" xfId="410" applyNumberFormat="1" applyFont="1" applyFill="1" applyBorder="1" applyAlignment="1">
      <alignment horizontal="right" vertical="center" wrapText="1"/>
    </xf>
    <xf numFmtId="168" fontId="52" fillId="20" borderId="75" xfId="410" applyNumberFormat="1" applyFont="1" applyFill="1" applyBorder="1" applyAlignment="1">
      <alignment vertical="center"/>
    </xf>
    <xf numFmtId="168" fontId="21" fillId="20" borderId="10" xfId="410" applyNumberFormat="1" applyFont="1" applyFill="1" applyBorder="1" applyAlignment="1">
      <alignment horizontal="right" vertical="center" wrapText="1"/>
    </xf>
    <xf numFmtId="168" fontId="24" fillId="20" borderId="75" xfId="410" applyNumberFormat="1" applyFont="1" applyFill="1" applyBorder="1" applyAlignment="1">
      <alignment horizontal="right" vertical="center"/>
    </xf>
    <xf numFmtId="168" fontId="24" fillId="20" borderId="75" xfId="410" applyNumberFormat="1" applyFont="1" applyFill="1" applyBorder="1" applyAlignment="1">
      <alignment vertical="center"/>
    </xf>
    <xf numFmtId="168" fontId="24" fillId="20" borderId="75" xfId="410" applyNumberFormat="1" applyFont="1" applyFill="1" applyBorder="1" applyAlignment="1">
      <alignment horizontal="right" vertical="center" wrapText="1"/>
    </xf>
    <xf numFmtId="168" fontId="24" fillId="20" borderId="10" xfId="410" applyNumberFormat="1" applyFont="1" applyFill="1" applyBorder="1" applyAlignment="1">
      <alignment horizontal="right" vertical="center"/>
    </xf>
    <xf numFmtId="168" fontId="55" fillId="20" borderId="75" xfId="410" applyNumberFormat="1" applyFont="1" applyFill="1" applyBorder="1" applyAlignment="1">
      <alignment vertical="center"/>
    </xf>
    <xf numFmtId="168" fontId="24" fillId="20" borderId="10" xfId="410" applyNumberFormat="1" applyFont="1" applyFill="1" applyBorder="1" applyAlignment="1">
      <alignment horizontal="right" vertical="center" wrapText="1"/>
    </xf>
    <xf numFmtId="168" fontId="52" fillId="20" borderId="10" xfId="410" applyNumberFormat="1" applyFont="1" applyFill="1" applyBorder="1" applyAlignment="1">
      <alignment vertical="center"/>
    </xf>
    <xf numFmtId="168" fontId="55" fillId="20" borderId="10" xfId="410" applyNumberFormat="1" applyFont="1" applyFill="1" applyBorder="1" applyAlignment="1">
      <alignment vertical="center"/>
    </xf>
  </cellXfs>
  <cellStyles count="414">
    <cellStyle name="br" xfId="2"/>
    <cellStyle name="br 2" xfId="3"/>
    <cellStyle name="col" xfId="4"/>
    <cellStyle name="col 2" xfId="5"/>
    <cellStyle name="style0" xfId="6"/>
    <cellStyle name="style0 2" xfId="7"/>
    <cellStyle name="td" xfId="8"/>
    <cellStyle name="td 2" xfId="9"/>
    <cellStyle name="tr" xfId="10"/>
    <cellStyle name="tr 2" xfId="11"/>
    <cellStyle name="xl100" xfId="12"/>
    <cellStyle name="xl100 2" xfId="13"/>
    <cellStyle name="xl101" xfId="14"/>
    <cellStyle name="xl101 2" xfId="15"/>
    <cellStyle name="xl102" xfId="16"/>
    <cellStyle name="xl102 2" xfId="17"/>
    <cellStyle name="xl103" xfId="18"/>
    <cellStyle name="xl103 2" xfId="19"/>
    <cellStyle name="xl104" xfId="20"/>
    <cellStyle name="xl104 2" xfId="21"/>
    <cellStyle name="xl105" xfId="22"/>
    <cellStyle name="xl105 2" xfId="23"/>
    <cellStyle name="xl106" xfId="24"/>
    <cellStyle name="xl106 2" xfId="25"/>
    <cellStyle name="xl107" xfId="26"/>
    <cellStyle name="xl107 2" xfId="27"/>
    <cellStyle name="xl108" xfId="28"/>
    <cellStyle name="xl108 2" xfId="29"/>
    <cellStyle name="xl109" xfId="30"/>
    <cellStyle name="xl109 2" xfId="31"/>
    <cellStyle name="xl110" xfId="32"/>
    <cellStyle name="xl110 2" xfId="33"/>
    <cellStyle name="xl111" xfId="34"/>
    <cellStyle name="xl111 2" xfId="35"/>
    <cellStyle name="xl112" xfId="36"/>
    <cellStyle name="xl112 2" xfId="37"/>
    <cellStyle name="xl113" xfId="38"/>
    <cellStyle name="xl113 2" xfId="39"/>
    <cellStyle name="xl114" xfId="40"/>
    <cellStyle name="xl114 2" xfId="41"/>
    <cellStyle name="xl115" xfId="42"/>
    <cellStyle name="xl115 2" xfId="43"/>
    <cellStyle name="xl116" xfId="44"/>
    <cellStyle name="xl116 2" xfId="45"/>
    <cellStyle name="xl117" xfId="46"/>
    <cellStyle name="xl117 2" xfId="47"/>
    <cellStyle name="xl118" xfId="48"/>
    <cellStyle name="xl118 2" xfId="49"/>
    <cellStyle name="xl119" xfId="50"/>
    <cellStyle name="xl119 2" xfId="51"/>
    <cellStyle name="xl120" xfId="52"/>
    <cellStyle name="xl120 2" xfId="53"/>
    <cellStyle name="xl121" xfId="54"/>
    <cellStyle name="xl121 2" xfId="55"/>
    <cellStyle name="xl122" xfId="56"/>
    <cellStyle name="xl122 2" xfId="57"/>
    <cellStyle name="xl123" xfId="58"/>
    <cellStyle name="xl123 2" xfId="59"/>
    <cellStyle name="xl124" xfId="60"/>
    <cellStyle name="xl124 2" xfId="61"/>
    <cellStyle name="xl125" xfId="62"/>
    <cellStyle name="xl125 2" xfId="63"/>
    <cellStyle name="xl126" xfId="64"/>
    <cellStyle name="xl126 2" xfId="65"/>
    <cellStyle name="xl127" xfId="66"/>
    <cellStyle name="xl127 2" xfId="67"/>
    <cellStyle name="xl128" xfId="68"/>
    <cellStyle name="xl128 2" xfId="69"/>
    <cellStyle name="xl129" xfId="70"/>
    <cellStyle name="xl129 2" xfId="71"/>
    <cellStyle name="xl130" xfId="72"/>
    <cellStyle name="xl130 2" xfId="73"/>
    <cellStyle name="xl131" xfId="74"/>
    <cellStyle name="xl131 2" xfId="75"/>
    <cellStyle name="xl132" xfId="76"/>
    <cellStyle name="xl132 2" xfId="77"/>
    <cellStyle name="xl133" xfId="78"/>
    <cellStyle name="xl133 2" xfId="79"/>
    <cellStyle name="xl134" xfId="80"/>
    <cellStyle name="xl134 2" xfId="81"/>
    <cellStyle name="xl135" xfId="82"/>
    <cellStyle name="xl135 2" xfId="83"/>
    <cellStyle name="xl136" xfId="84"/>
    <cellStyle name="xl136 2" xfId="85"/>
    <cellStyle name="xl137" xfId="86"/>
    <cellStyle name="xl137 2" xfId="87"/>
    <cellStyle name="xl138" xfId="88"/>
    <cellStyle name="xl138 2" xfId="89"/>
    <cellStyle name="xl139" xfId="90"/>
    <cellStyle name="xl139 2" xfId="91"/>
    <cellStyle name="xl140" xfId="92"/>
    <cellStyle name="xl140 2" xfId="93"/>
    <cellStyle name="xl141" xfId="94"/>
    <cellStyle name="xl141 2" xfId="95"/>
    <cellStyle name="xl142" xfId="96"/>
    <cellStyle name="xl142 2" xfId="97"/>
    <cellStyle name="xl143" xfId="98"/>
    <cellStyle name="xl143 2" xfId="99"/>
    <cellStyle name="xl144" xfId="100"/>
    <cellStyle name="xl144 2" xfId="101"/>
    <cellStyle name="xl145" xfId="102"/>
    <cellStyle name="xl145 2" xfId="103"/>
    <cellStyle name="xl146" xfId="104"/>
    <cellStyle name="xl146 2" xfId="105"/>
    <cellStyle name="xl147" xfId="106"/>
    <cellStyle name="xl147 2" xfId="107"/>
    <cellStyle name="xl148" xfId="108"/>
    <cellStyle name="xl148 2" xfId="109"/>
    <cellStyle name="xl149" xfId="110"/>
    <cellStyle name="xl149 2" xfId="111"/>
    <cellStyle name="xl150" xfId="112"/>
    <cellStyle name="xl150 2" xfId="113"/>
    <cellStyle name="xl151" xfId="114"/>
    <cellStyle name="xl151 2" xfId="115"/>
    <cellStyle name="xl152" xfId="116"/>
    <cellStyle name="xl152 2" xfId="117"/>
    <cellStyle name="xl153" xfId="118"/>
    <cellStyle name="xl153 2" xfId="119"/>
    <cellStyle name="xl154" xfId="120"/>
    <cellStyle name="xl154 2" xfId="121"/>
    <cellStyle name="xl155" xfId="122"/>
    <cellStyle name="xl155 2" xfId="123"/>
    <cellStyle name="xl156" xfId="124"/>
    <cellStyle name="xl156 2" xfId="125"/>
    <cellStyle name="xl157" xfId="126"/>
    <cellStyle name="xl157 2" xfId="127"/>
    <cellStyle name="xl158" xfId="128"/>
    <cellStyle name="xl158 2" xfId="129"/>
    <cellStyle name="xl159" xfId="130"/>
    <cellStyle name="xl159 2" xfId="131"/>
    <cellStyle name="xl160" xfId="132"/>
    <cellStyle name="xl160 2" xfId="133"/>
    <cellStyle name="xl161" xfId="134"/>
    <cellStyle name="xl161 2" xfId="135"/>
    <cellStyle name="xl162" xfId="136"/>
    <cellStyle name="xl162 2" xfId="137"/>
    <cellStyle name="xl163" xfId="138"/>
    <cellStyle name="xl163 2" xfId="139"/>
    <cellStyle name="xl164" xfId="140"/>
    <cellStyle name="xl164 2" xfId="141"/>
    <cellStyle name="xl165" xfId="142"/>
    <cellStyle name="xl165 2" xfId="143"/>
    <cellStyle name="xl166" xfId="144"/>
    <cellStyle name="xl166 2" xfId="145"/>
    <cellStyle name="xl167" xfId="146"/>
    <cellStyle name="xl167 2" xfId="147"/>
    <cellStyle name="xl168" xfId="148"/>
    <cellStyle name="xl168 2" xfId="149"/>
    <cellStyle name="xl169" xfId="150"/>
    <cellStyle name="xl169 2" xfId="151"/>
    <cellStyle name="xl170" xfId="152"/>
    <cellStyle name="xl170 2" xfId="153"/>
    <cellStyle name="xl171" xfId="154"/>
    <cellStyle name="xl171 2" xfId="155"/>
    <cellStyle name="xl172" xfId="156"/>
    <cellStyle name="xl172 2" xfId="157"/>
    <cellStyle name="xl173" xfId="158"/>
    <cellStyle name="xl173 2" xfId="159"/>
    <cellStyle name="xl174" xfId="160"/>
    <cellStyle name="xl174 2" xfId="161"/>
    <cellStyle name="xl175" xfId="162"/>
    <cellStyle name="xl175 2" xfId="163"/>
    <cellStyle name="xl176" xfId="164"/>
    <cellStyle name="xl176 2" xfId="165"/>
    <cellStyle name="xl177" xfId="166"/>
    <cellStyle name="xl177 2" xfId="167"/>
    <cellStyle name="xl178" xfId="168"/>
    <cellStyle name="xl178 2" xfId="169"/>
    <cellStyle name="xl179" xfId="170"/>
    <cellStyle name="xl179 2" xfId="171"/>
    <cellStyle name="xl180" xfId="172"/>
    <cellStyle name="xl180 2" xfId="173"/>
    <cellStyle name="xl181" xfId="174"/>
    <cellStyle name="xl181 2" xfId="175"/>
    <cellStyle name="xl182" xfId="176"/>
    <cellStyle name="xl182 2" xfId="177"/>
    <cellStyle name="xl183" xfId="178"/>
    <cellStyle name="xl183 2" xfId="179"/>
    <cellStyle name="xl184" xfId="180"/>
    <cellStyle name="xl184 2" xfId="181"/>
    <cellStyle name="xl185" xfId="182"/>
    <cellStyle name="xl185 2" xfId="183"/>
    <cellStyle name="xl186" xfId="184"/>
    <cellStyle name="xl186 2" xfId="185"/>
    <cellStyle name="xl187" xfId="186"/>
    <cellStyle name="xl187 2" xfId="187"/>
    <cellStyle name="xl188" xfId="188"/>
    <cellStyle name="xl188 2" xfId="189"/>
    <cellStyle name="xl189" xfId="190"/>
    <cellStyle name="xl189 2" xfId="191"/>
    <cellStyle name="xl190" xfId="192"/>
    <cellStyle name="xl190 2" xfId="193"/>
    <cellStyle name="xl191" xfId="194"/>
    <cellStyle name="xl191 2" xfId="195"/>
    <cellStyle name="xl192" xfId="196"/>
    <cellStyle name="xl192 2" xfId="197"/>
    <cellStyle name="xl193" xfId="198"/>
    <cellStyle name="xl193 2" xfId="199"/>
    <cellStyle name="xl194" xfId="200"/>
    <cellStyle name="xl194 2" xfId="201"/>
    <cellStyle name="xl195" xfId="202"/>
    <cellStyle name="xl195 2" xfId="203"/>
    <cellStyle name="xl196" xfId="204"/>
    <cellStyle name="xl196 2" xfId="205"/>
    <cellStyle name="xl197" xfId="206"/>
    <cellStyle name="xl197 2" xfId="207"/>
    <cellStyle name="xl198" xfId="208"/>
    <cellStyle name="xl198 2" xfId="209"/>
    <cellStyle name="xl199" xfId="210"/>
    <cellStyle name="xl200" xfId="211"/>
    <cellStyle name="xl201" xfId="212"/>
    <cellStyle name="xl202" xfId="213"/>
    <cellStyle name="xl203" xfId="214"/>
    <cellStyle name="xl204" xfId="215"/>
    <cellStyle name="xl205" xfId="216"/>
    <cellStyle name="xl206" xfId="217"/>
    <cellStyle name="xl207" xfId="218"/>
    <cellStyle name="xl208" xfId="219"/>
    <cellStyle name="xl209" xfId="220"/>
    <cellStyle name="xl21" xfId="221"/>
    <cellStyle name="xl21 2" xfId="222"/>
    <cellStyle name="xl210" xfId="223"/>
    <cellStyle name="xl211" xfId="224"/>
    <cellStyle name="xl212" xfId="225"/>
    <cellStyle name="xl213" xfId="226"/>
    <cellStyle name="xl214" xfId="227"/>
    <cellStyle name="xl215" xfId="228"/>
    <cellStyle name="xl22" xfId="229"/>
    <cellStyle name="xl22 2" xfId="230"/>
    <cellStyle name="xl23" xfId="231"/>
    <cellStyle name="xl23 2" xfId="232"/>
    <cellStyle name="xl24" xfId="233"/>
    <cellStyle name="xl24 2" xfId="234"/>
    <cellStyle name="xl25" xfId="235"/>
    <cellStyle name="xl25 2" xfId="236"/>
    <cellStyle name="xl26" xfId="237"/>
    <cellStyle name="xl26 2" xfId="238"/>
    <cellStyle name="xl27" xfId="239"/>
    <cellStyle name="xl27 2" xfId="240"/>
    <cellStyle name="xl28" xfId="241"/>
    <cellStyle name="xl28 2" xfId="242"/>
    <cellStyle name="xl29" xfId="243"/>
    <cellStyle name="xl29 2" xfId="244"/>
    <cellStyle name="xl30" xfId="245"/>
    <cellStyle name="xl30 2" xfId="246"/>
    <cellStyle name="xl31" xfId="247"/>
    <cellStyle name="xl31 2" xfId="248"/>
    <cellStyle name="xl32" xfId="249"/>
    <cellStyle name="xl32 2" xfId="250"/>
    <cellStyle name="xl33" xfId="251"/>
    <cellStyle name="xl33 2" xfId="252"/>
    <cellStyle name="xl34" xfId="253"/>
    <cellStyle name="xl34 2" xfId="254"/>
    <cellStyle name="xl35" xfId="255"/>
    <cellStyle name="xl35 2" xfId="256"/>
    <cellStyle name="xl36" xfId="257"/>
    <cellStyle name="xl36 2" xfId="258"/>
    <cellStyle name="xl37" xfId="259"/>
    <cellStyle name="xl37 2" xfId="260"/>
    <cellStyle name="xl38" xfId="261"/>
    <cellStyle name="xl38 2" xfId="262"/>
    <cellStyle name="xl39" xfId="263"/>
    <cellStyle name="xl39 2" xfId="264"/>
    <cellStyle name="xl40" xfId="265"/>
    <cellStyle name="xl40 2" xfId="266"/>
    <cellStyle name="xl41" xfId="267"/>
    <cellStyle name="xl41 2" xfId="268"/>
    <cellStyle name="xl42" xfId="269"/>
    <cellStyle name="xl42 2" xfId="270"/>
    <cellStyle name="xl43" xfId="271"/>
    <cellStyle name="xl43 2" xfId="272"/>
    <cellStyle name="xl44" xfId="273"/>
    <cellStyle name="xl44 2" xfId="274"/>
    <cellStyle name="xl45" xfId="275"/>
    <cellStyle name="xl45 2" xfId="276"/>
    <cellStyle name="xl46" xfId="277"/>
    <cellStyle name="xl46 2" xfId="278"/>
    <cellStyle name="xl47" xfId="279"/>
    <cellStyle name="xl47 2" xfId="280"/>
    <cellStyle name="xl48" xfId="281"/>
    <cellStyle name="xl48 2" xfId="282"/>
    <cellStyle name="xl49" xfId="283"/>
    <cellStyle name="xl49 2" xfId="284"/>
    <cellStyle name="xl50" xfId="285"/>
    <cellStyle name="xl50 2" xfId="286"/>
    <cellStyle name="xl51" xfId="287"/>
    <cellStyle name="xl51 2" xfId="288"/>
    <cellStyle name="xl52" xfId="289"/>
    <cellStyle name="xl52 2" xfId="290"/>
    <cellStyle name="xl53" xfId="291"/>
    <cellStyle name="xl53 2" xfId="292"/>
    <cellStyle name="xl54" xfId="293"/>
    <cellStyle name="xl54 2" xfId="294"/>
    <cellStyle name="xl55" xfId="295"/>
    <cellStyle name="xl55 2" xfId="296"/>
    <cellStyle name="xl56" xfId="297"/>
    <cellStyle name="xl56 2" xfId="298"/>
    <cellStyle name="xl57" xfId="299"/>
    <cellStyle name="xl57 2" xfId="300"/>
    <cellStyle name="xl58" xfId="301"/>
    <cellStyle name="xl58 2" xfId="302"/>
    <cellStyle name="xl59" xfId="303"/>
    <cellStyle name="xl59 2" xfId="304"/>
    <cellStyle name="xl60" xfId="305"/>
    <cellStyle name="xl60 2" xfId="306"/>
    <cellStyle name="xl61" xfId="307"/>
    <cellStyle name="xl61 2" xfId="308"/>
    <cellStyle name="xl62" xfId="309"/>
    <cellStyle name="xl62 2" xfId="310"/>
    <cellStyle name="xl63" xfId="311"/>
    <cellStyle name="xl63 2" xfId="312"/>
    <cellStyle name="xl64" xfId="313"/>
    <cellStyle name="xl64 2" xfId="314"/>
    <cellStyle name="xl65" xfId="315"/>
    <cellStyle name="xl65 2" xfId="316"/>
    <cellStyle name="xl66" xfId="317"/>
    <cellStyle name="xl66 2" xfId="318"/>
    <cellStyle name="xl67" xfId="319"/>
    <cellStyle name="xl67 2" xfId="320"/>
    <cellStyle name="xl68" xfId="321"/>
    <cellStyle name="xl68 2" xfId="322"/>
    <cellStyle name="xl69" xfId="323"/>
    <cellStyle name="xl69 2" xfId="324"/>
    <cellStyle name="xl70" xfId="325"/>
    <cellStyle name="xl70 2" xfId="326"/>
    <cellStyle name="xl71" xfId="327"/>
    <cellStyle name="xl71 2" xfId="328"/>
    <cellStyle name="xl72" xfId="329"/>
    <cellStyle name="xl72 2" xfId="330"/>
    <cellStyle name="xl73" xfId="331"/>
    <cellStyle name="xl73 2" xfId="332"/>
    <cellStyle name="xl74" xfId="333"/>
    <cellStyle name="xl74 2" xfId="334"/>
    <cellStyle name="xl75" xfId="335"/>
    <cellStyle name="xl75 2" xfId="336"/>
    <cellStyle name="xl76" xfId="337"/>
    <cellStyle name="xl76 2" xfId="338"/>
    <cellStyle name="xl77" xfId="339"/>
    <cellStyle name="xl77 2" xfId="340"/>
    <cellStyle name="xl78" xfId="341"/>
    <cellStyle name="xl78 2" xfId="342"/>
    <cellStyle name="xl79" xfId="343"/>
    <cellStyle name="xl79 2" xfId="344"/>
    <cellStyle name="xl80" xfId="345"/>
    <cellStyle name="xl80 2" xfId="346"/>
    <cellStyle name="xl81" xfId="347"/>
    <cellStyle name="xl81 2" xfId="348"/>
    <cellStyle name="xl82" xfId="349"/>
    <cellStyle name="xl82 2" xfId="350"/>
    <cellStyle name="xl83" xfId="351"/>
    <cellStyle name="xl83 2" xfId="352"/>
    <cellStyle name="xl84" xfId="353"/>
    <cellStyle name="xl84 2" xfId="354"/>
    <cellStyle name="xl85" xfId="355"/>
    <cellStyle name="xl85 2" xfId="356"/>
    <cellStyle name="xl86" xfId="357"/>
    <cellStyle name="xl86 2" xfId="358"/>
    <cellStyle name="xl87" xfId="359"/>
    <cellStyle name="xl87 2" xfId="360"/>
    <cellStyle name="xl88" xfId="361"/>
    <cellStyle name="xl88 2" xfId="362"/>
    <cellStyle name="xl89" xfId="363"/>
    <cellStyle name="xl89 2" xfId="364"/>
    <cellStyle name="xl90" xfId="365"/>
    <cellStyle name="xl90 2" xfId="366"/>
    <cellStyle name="xl91" xfId="367"/>
    <cellStyle name="xl91 2" xfId="368"/>
    <cellStyle name="xl92" xfId="369"/>
    <cellStyle name="xl92 2" xfId="370"/>
    <cellStyle name="xl93" xfId="371"/>
    <cellStyle name="xl93 2" xfId="372"/>
    <cellStyle name="xl94" xfId="373"/>
    <cellStyle name="xl94 2" xfId="374"/>
    <cellStyle name="xl95" xfId="375"/>
    <cellStyle name="xl95 2" xfId="376"/>
    <cellStyle name="xl96" xfId="377"/>
    <cellStyle name="xl96 2" xfId="378"/>
    <cellStyle name="xl97" xfId="379"/>
    <cellStyle name="xl97 2" xfId="380"/>
    <cellStyle name="xl98" xfId="381"/>
    <cellStyle name="xl98 2" xfId="382"/>
    <cellStyle name="xl99" xfId="383"/>
    <cellStyle name="xl99 2" xfId="384"/>
    <cellStyle name="Акцент1 2" xfId="385"/>
    <cellStyle name="Акцент2 2" xfId="386"/>
    <cellStyle name="Акцент3 2" xfId="387"/>
    <cellStyle name="Акцент4 2" xfId="388"/>
    <cellStyle name="Акцент5 2" xfId="389"/>
    <cellStyle name="Акцент6 2" xfId="390"/>
    <cellStyle name="Ввод  2" xfId="391"/>
    <cellStyle name="Вывод 2" xfId="392"/>
    <cellStyle name="Вычисление 2" xfId="393"/>
    <cellStyle name="Заголовок 1 2" xfId="394"/>
    <cellStyle name="Заголовок 2 2" xfId="395"/>
    <cellStyle name="Заголовок 3 2" xfId="396"/>
    <cellStyle name="Заголовок 4 2" xfId="397"/>
    <cellStyle name="Итог 2" xfId="398"/>
    <cellStyle name="Контрольная ячейка 2" xfId="399"/>
    <cellStyle name="Название 2" xfId="400"/>
    <cellStyle name="Нейтральный 2" xfId="401"/>
    <cellStyle name="Обычный" xfId="0" builtinId="0"/>
    <cellStyle name="Обычный 2" xfId="402"/>
    <cellStyle name="Обычный 2 2" xfId="412"/>
    <cellStyle name="Обычный 2 3" xfId="413"/>
    <cellStyle name="Обычный 3" xfId="403"/>
    <cellStyle name="Обычный 4" xfId="1"/>
    <cellStyle name="Обычный 5" xfId="411"/>
    <cellStyle name="Плохой 2" xfId="404"/>
    <cellStyle name="Пояснение 2" xfId="405"/>
    <cellStyle name="Примечание 2" xfId="406"/>
    <cellStyle name="Связанная ячейка 2" xfId="407"/>
    <cellStyle name="Текст предупреждения 2" xfId="408"/>
    <cellStyle name="Финансовый" xfId="410" builtinId="3"/>
    <cellStyle name="Хороший 2" xfId="40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1"/>
  <sheetViews>
    <sheetView tabSelected="1" view="pageBreakPreview" zoomScale="86" zoomScaleNormal="90" zoomScaleSheetLayoutView="86" workbookViewId="0">
      <pane xSplit="6" ySplit="4" topLeftCell="G26" activePane="bottomRight" state="frozen"/>
      <selection pane="topRight" activeCell="G1" sqref="G1"/>
      <selection pane="bottomLeft" activeCell="A5" sqref="A5"/>
      <selection pane="bottomRight" activeCell="I65" sqref="I65"/>
    </sheetView>
  </sheetViews>
  <sheetFormatPr defaultColWidth="9.109375" defaultRowHeight="14.4" x14ac:dyDescent="0.3"/>
  <cols>
    <col min="1" max="1" width="90.109375" style="42" customWidth="1"/>
    <col min="2" max="2" width="13.5546875" style="3" hidden="1" customWidth="1"/>
    <col min="3" max="3" width="33" style="3" hidden="1" customWidth="1"/>
    <col min="4" max="4" width="17.88671875" style="3" hidden="1" customWidth="1"/>
    <col min="5" max="5" width="9.109375" style="3" hidden="1" customWidth="1"/>
    <col min="6" max="6" width="10.44140625" style="3" hidden="1" customWidth="1"/>
    <col min="7" max="7" width="18.44140625" style="3" customWidth="1"/>
    <col min="8" max="8" width="14.44140625" style="3" customWidth="1"/>
    <col min="9" max="9" width="14.109375" style="3" customWidth="1"/>
    <col min="10" max="10" width="10" style="3" customWidth="1"/>
    <col min="11" max="11" width="15.44140625" style="3" customWidth="1"/>
    <col min="12" max="12" width="14.6640625" style="3" customWidth="1"/>
    <col min="13" max="13" width="12.6640625" style="3" customWidth="1"/>
    <col min="14" max="14" width="15.109375" style="3" customWidth="1"/>
    <col min="15" max="15" width="14.109375" style="3" customWidth="1"/>
    <col min="16" max="16" width="14.44140625" style="3" customWidth="1"/>
    <col min="17" max="16384" width="9.109375" style="3"/>
  </cols>
  <sheetData>
    <row r="1" spans="1:16" ht="17.399999999999999" x14ac:dyDescent="0.3">
      <c r="A1" s="104" t="s">
        <v>80</v>
      </c>
      <c r="B1" s="104"/>
      <c r="C1" s="104"/>
      <c r="D1" s="104"/>
      <c r="E1" s="104"/>
      <c r="F1" s="104"/>
      <c r="G1" s="104"/>
      <c r="H1" s="104"/>
      <c r="I1" s="104"/>
      <c r="J1" s="104"/>
      <c r="K1" s="104"/>
      <c r="L1" s="104"/>
      <c r="M1" s="104"/>
      <c r="N1" s="104"/>
      <c r="O1" s="104"/>
      <c r="P1" s="104"/>
    </row>
    <row r="2" spans="1:16" ht="14.25" customHeight="1" x14ac:dyDescent="0.3">
      <c r="A2" s="26"/>
      <c r="B2" s="27"/>
      <c r="C2" s="27"/>
      <c r="D2" s="27"/>
      <c r="E2" s="27"/>
      <c r="F2" s="27"/>
      <c r="G2" s="27"/>
      <c r="H2" s="27"/>
      <c r="I2" s="28"/>
      <c r="J2" s="28"/>
      <c r="K2" s="7"/>
      <c r="L2" s="7"/>
      <c r="M2" s="7"/>
      <c r="N2" s="7"/>
      <c r="O2" s="102" t="s">
        <v>0</v>
      </c>
      <c r="P2" s="102"/>
    </row>
    <row r="3" spans="1:16" ht="75" customHeight="1" x14ac:dyDescent="0.3">
      <c r="A3" s="103" t="s">
        <v>1</v>
      </c>
      <c r="B3" s="50"/>
      <c r="C3" s="50"/>
      <c r="D3" s="50"/>
      <c r="E3" s="50"/>
      <c r="F3" s="50"/>
      <c r="G3" s="101" t="s">
        <v>85</v>
      </c>
      <c r="H3" s="100" t="s">
        <v>72</v>
      </c>
      <c r="I3" s="99" t="s">
        <v>86</v>
      </c>
      <c r="J3" s="99"/>
      <c r="K3" s="101" t="s">
        <v>74</v>
      </c>
      <c r="L3" s="99" t="s">
        <v>75</v>
      </c>
      <c r="M3" s="99"/>
      <c r="N3" s="101" t="s">
        <v>83</v>
      </c>
      <c r="O3" s="99" t="s">
        <v>84</v>
      </c>
      <c r="P3" s="99"/>
    </row>
    <row r="4" spans="1:16" ht="22.5" customHeight="1" x14ac:dyDescent="0.3">
      <c r="A4" s="103"/>
      <c r="B4" s="101" t="s">
        <v>2</v>
      </c>
      <c r="C4" s="101"/>
      <c r="D4" s="101"/>
      <c r="E4" s="101"/>
      <c r="F4" s="51"/>
      <c r="G4" s="101"/>
      <c r="H4" s="100"/>
      <c r="I4" s="47" t="s">
        <v>3</v>
      </c>
      <c r="J4" s="47" t="s">
        <v>4</v>
      </c>
      <c r="K4" s="101"/>
      <c r="L4" s="47" t="s">
        <v>3</v>
      </c>
      <c r="M4" s="47" t="s">
        <v>4</v>
      </c>
      <c r="N4" s="101"/>
      <c r="O4" s="47" t="s">
        <v>3</v>
      </c>
      <c r="P4" s="47" t="s">
        <v>4</v>
      </c>
    </row>
    <row r="5" spans="1:16" ht="15.6" x14ac:dyDescent="0.3">
      <c r="A5" s="29">
        <v>1</v>
      </c>
      <c r="B5" s="98" t="s">
        <v>5</v>
      </c>
      <c r="C5" s="98"/>
      <c r="D5" s="98"/>
      <c r="E5" s="98"/>
      <c r="F5" s="30"/>
      <c r="G5" s="82" t="s">
        <v>5</v>
      </c>
      <c r="H5" s="83">
        <v>4</v>
      </c>
      <c r="I5" s="83">
        <v>5</v>
      </c>
      <c r="J5" s="83">
        <v>6</v>
      </c>
      <c r="K5" s="82" t="s">
        <v>6</v>
      </c>
      <c r="L5" s="82" t="s">
        <v>7</v>
      </c>
      <c r="M5" s="82" t="s">
        <v>8</v>
      </c>
      <c r="N5" s="82" t="s">
        <v>9</v>
      </c>
      <c r="O5" s="91">
        <v>11</v>
      </c>
      <c r="P5" s="91">
        <v>12</v>
      </c>
    </row>
    <row r="6" spans="1:16" ht="17.399999999999999" x14ac:dyDescent="0.3">
      <c r="A6" s="32" t="s">
        <v>59</v>
      </c>
      <c r="B6" s="45"/>
      <c r="C6" s="45"/>
      <c r="D6" s="45"/>
      <c r="E6" s="45"/>
      <c r="F6" s="45"/>
      <c r="G6" s="79">
        <f>G7+G64+G67+G62</f>
        <v>898513.63300000003</v>
      </c>
      <c r="H6" s="80">
        <f>H7+H64+H67+H62</f>
        <v>766171.06599999999</v>
      </c>
      <c r="I6" s="80">
        <f>H6-G6</f>
        <v>-132342.56700000004</v>
      </c>
      <c r="J6" s="86">
        <f>H6/G6*100</f>
        <v>85.270945020819738</v>
      </c>
      <c r="K6" s="80">
        <f>K7+K64+K67+K62</f>
        <v>637106.576</v>
      </c>
      <c r="L6" s="80">
        <f>K6-H6</f>
        <v>-129064.48999999999</v>
      </c>
      <c r="M6" s="81">
        <f t="shared" ref="M6" si="0">K6/H6*100</f>
        <v>83.154611844869635</v>
      </c>
      <c r="N6" s="80">
        <f>N7+N64+N67+N62</f>
        <v>787852.86600000004</v>
      </c>
      <c r="O6" s="80">
        <f>N6-K6</f>
        <v>150746.29000000004</v>
      </c>
      <c r="P6" s="90">
        <f t="shared" ref="P6:P7" si="1">N6/K6*100</f>
        <v>123.66107895894642</v>
      </c>
    </row>
    <row r="7" spans="1:16" ht="31.2" x14ac:dyDescent="0.3">
      <c r="A7" s="32" t="s">
        <v>10</v>
      </c>
      <c r="B7" s="33" t="s">
        <v>11</v>
      </c>
      <c r="C7" s="34" t="s">
        <v>12</v>
      </c>
      <c r="D7" s="33" t="s">
        <v>13</v>
      </c>
      <c r="E7" s="34" t="s">
        <v>11</v>
      </c>
      <c r="F7" s="34"/>
      <c r="G7" s="81">
        <f>G8+G11+G34+G52</f>
        <v>899617.23300000001</v>
      </c>
      <c r="H7" s="81">
        <f>H8+H11+H34+H52</f>
        <v>765741.06599999999</v>
      </c>
      <c r="I7" s="80">
        <f>I8+I11+I34+I52</f>
        <v>-133876.16699999996</v>
      </c>
      <c r="J7" s="86">
        <f>H7/G7*100</f>
        <v>85.118541298552458</v>
      </c>
      <c r="K7" s="81">
        <f>K8+K11+K34+K52</f>
        <v>636676.576</v>
      </c>
      <c r="L7" s="80">
        <f>L8+L11+L34+L52+L62+L64+L67</f>
        <v>-129064.48999999999</v>
      </c>
      <c r="M7" s="81">
        <f>K7/H7*100</f>
        <v>83.145152358852343</v>
      </c>
      <c r="N7" s="81">
        <f>N8+N11+N34+N52</f>
        <v>787422.86600000004</v>
      </c>
      <c r="O7" s="81">
        <f>O8+O11+O34+O52</f>
        <v>150746.29</v>
      </c>
      <c r="P7" s="90">
        <f t="shared" si="1"/>
        <v>123.67705922952001</v>
      </c>
    </row>
    <row r="8" spans="1:16" ht="40.799999999999997" x14ac:dyDescent="0.3">
      <c r="A8" s="35" t="s">
        <v>14</v>
      </c>
      <c r="B8" s="5" t="s">
        <v>11</v>
      </c>
      <c r="C8" s="2" t="s">
        <v>15</v>
      </c>
      <c r="D8" s="5" t="s">
        <v>13</v>
      </c>
      <c r="E8" s="2" t="s">
        <v>16</v>
      </c>
      <c r="F8" s="2"/>
      <c r="G8" s="74">
        <f>G9+G10</f>
        <v>151877</v>
      </c>
      <c r="H8" s="74">
        <f>H9+H10</f>
        <v>150352</v>
      </c>
      <c r="I8" s="74">
        <f>I9+I10</f>
        <v>-1525</v>
      </c>
      <c r="J8" s="86">
        <f>H8/G8*100</f>
        <v>98.995897996404977</v>
      </c>
      <c r="K8" s="74">
        <f>K9+K10</f>
        <v>129714</v>
      </c>
      <c r="L8" s="80">
        <f>L9</f>
        <v>-20638</v>
      </c>
      <c r="M8" s="81">
        <f>K8/H8*100</f>
        <v>86.273544748323943</v>
      </c>
      <c r="N8" s="74">
        <f>N9+N10</f>
        <v>130928</v>
      </c>
      <c r="O8" s="74">
        <f>O9+O10</f>
        <v>1214</v>
      </c>
      <c r="P8" s="90">
        <f>N8/K8*100</f>
        <v>100.93590514516552</v>
      </c>
    </row>
    <row r="9" spans="1:16" ht="54" x14ac:dyDescent="0.3">
      <c r="A9" s="84" t="s">
        <v>66</v>
      </c>
      <c r="B9" s="30" t="s">
        <v>17</v>
      </c>
      <c r="C9" s="31" t="s">
        <v>18</v>
      </c>
      <c r="D9" s="37" t="s">
        <v>13</v>
      </c>
      <c r="E9" s="37" t="s">
        <v>16</v>
      </c>
      <c r="F9" s="37"/>
      <c r="G9" s="73">
        <v>151877</v>
      </c>
      <c r="H9" s="73">
        <v>150352</v>
      </c>
      <c r="I9" s="75">
        <f>H9-G9</f>
        <v>-1525</v>
      </c>
      <c r="J9" s="87">
        <f t="shared" ref="J9:J54" si="2">H9/G9*100</f>
        <v>98.995897996404977</v>
      </c>
      <c r="K9" s="73">
        <v>129714</v>
      </c>
      <c r="L9" s="88">
        <f>K9-H9</f>
        <v>-20638</v>
      </c>
      <c r="M9" s="88">
        <f t="shared" ref="M9:M51" si="3">K9/H9*100</f>
        <v>86.273544748323943</v>
      </c>
      <c r="N9" s="73">
        <v>130928</v>
      </c>
      <c r="O9" s="88">
        <f t="shared" ref="O9:O63" si="4">N9-K9</f>
        <v>1214</v>
      </c>
      <c r="P9" s="89">
        <f t="shared" ref="P9:P51" si="5">N9/K9*100</f>
        <v>100.93590514516552</v>
      </c>
    </row>
    <row r="10" spans="1:16" ht="15.6" hidden="1" x14ac:dyDescent="0.3">
      <c r="A10" s="36" t="s">
        <v>19</v>
      </c>
      <c r="B10" s="30" t="s">
        <v>17</v>
      </c>
      <c r="C10" s="31" t="s">
        <v>20</v>
      </c>
      <c r="D10" s="37" t="s">
        <v>13</v>
      </c>
      <c r="E10" s="37" t="s">
        <v>16</v>
      </c>
      <c r="F10" s="37"/>
      <c r="G10" s="46"/>
      <c r="H10" s="46"/>
      <c r="I10" s="75">
        <f t="shared" ref="I10:I54" si="6">H10-G10</f>
        <v>0</v>
      </c>
      <c r="J10" s="87" t="e">
        <f t="shared" si="2"/>
        <v>#DIV/0!</v>
      </c>
      <c r="K10" s="73"/>
      <c r="L10" s="88">
        <f t="shared" ref="L10:L63" si="7">K10-H10</f>
        <v>0</v>
      </c>
      <c r="M10" s="88" t="e">
        <f t="shared" si="3"/>
        <v>#DIV/0!</v>
      </c>
      <c r="N10" s="73"/>
      <c r="O10" s="88">
        <f t="shared" si="4"/>
        <v>0</v>
      </c>
      <c r="P10" s="89" t="e">
        <f t="shared" si="5"/>
        <v>#DIV/0!</v>
      </c>
    </row>
    <row r="11" spans="1:16" ht="40.799999999999997" x14ac:dyDescent="0.3">
      <c r="A11" s="35" t="s">
        <v>21</v>
      </c>
      <c r="B11" s="5" t="s">
        <v>11</v>
      </c>
      <c r="C11" s="2" t="s">
        <v>22</v>
      </c>
      <c r="D11" s="38" t="s">
        <v>13</v>
      </c>
      <c r="E11" s="38" t="s">
        <v>16</v>
      </c>
      <c r="F11" s="38"/>
      <c r="G11" s="77">
        <f>SUM(G12:G33)</f>
        <v>453701.43300000002</v>
      </c>
      <c r="H11" s="77">
        <f>SUM(H12:H33)</f>
        <v>292538.52600000001</v>
      </c>
      <c r="I11" s="77">
        <f>SUM(I12:I33)</f>
        <v>-161162.90699999998</v>
      </c>
      <c r="J11" s="86">
        <f t="shared" si="2"/>
        <v>64.478201901557583</v>
      </c>
      <c r="K11" s="77">
        <f>SUM(K12:K33)</f>
        <v>207717.04599999997</v>
      </c>
      <c r="L11" s="77">
        <f>SUM(L12:L33)</f>
        <v>-84821.48</v>
      </c>
      <c r="M11" s="81">
        <f t="shared" si="3"/>
        <v>71.005022429079972</v>
      </c>
      <c r="N11" s="77">
        <f>SUM(N12:N33)</f>
        <v>360595.54600000003</v>
      </c>
      <c r="O11" s="77">
        <f>SUM(O12:O33)</f>
        <v>152878.5</v>
      </c>
      <c r="P11" s="90">
        <f>N11/K11*100</f>
        <v>173.59940021484809</v>
      </c>
    </row>
    <row r="12" spans="1:16" ht="101.25" customHeight="1" x14ac:dyDescent="0.3">
      <c r="A12" s="58" t="s">
        <v>98</v>
      </c>
      <c r="B12" s="30"/>
      <c r="C12" s="31"/>
      <c r="D12" s="37"/>
      <c r="E12" s="37"/>
      <c r="F12" s="37"/>
      <c r="G12" s="73">
        <v>21124</v>
      </c>
      <c r="H12" s="73">
        <v>81807</v>
      </c>
      <c r="I12" s="75">
        <f>H12-G12</f>
        <v>60683</v>
      </c>
      <c r="J12" s="87">
        <f t="shared" si="2"/>
        <v>387.27040333270213</v>
      </c>
      <c r="K12" s="73">
        <v>21162</v>
      </c>
      <c r="L12" s="88">
        <f>K12-H12</f>
        <v>-60645</v>
      </c>
      <c r="M12" s="88">
        <f t="shared" si="3"/>
        <v>25.868201987604973</v>
      </c>
      <c r="N12" s="73">
        <v>20921</v>
      </c>
      <c r="O12" s="88">
        <f t="shared" si="4"/>
        <v>-241</v>
      </c>
      <c r="P12" s="89">
        <f t="shared" si="5"/>
        <v>98.861166241376054</v>
      </c>
    </row>
    <row r="13" spans="1:16" ht="120.75" customHeight="1" x14ac:dyDescent="0.3">
      <c r="A13" s="58" t="s">
        <v>108</v>
      </c>
      <c r="B13" s="72"/>
      <c r="C13" s="31"/>
      <c r="D13" s="37"/>
      <c r="E13" s="37"/>
      <c r="F13" s="37"/>
      <c r="G13" s="73">
        <v>144325</v>
      </c>
      <c r="H13" s="73">
        <v>0</v>
      </c>
      <c r="I13" s="75">
        <f t="shared" ref="I13:I15" si="8">H13-G13</f>
        <v>-144325</v>
      </c>
      <c r="J13" s="87">
        <f t="shared" si="2"/>
        <v>0</v>
      </c>
      <c r="K13" s="73">
        <v>0</v>
      </c>
      <c r="L13" s="88">
        <f t="shared" ref="L13:L15" si="9">K13-H13</f>
        <v>0</v>
      </c>
      <c r="M13" s="88">
        <v>0</v>
      </c>
      <c r="N13" s="73">
        <v>0</v>
      </c>
      <c r="O13" s="88">
        <f t="shared" si="4"/>
        <v>0</v>
      </c>
      <c r="P13" s="89">
        <v>0</v>
      </c>
    </row>
    <row r="14" spans="1:16" ht="98.25" customHeight="1" x14ac:dyDescent="0.3">
      <c r="A14" s="58" t="s">
        <v>109</v>
      </c>
      <c r="B14" s="72"/>
      <c r="C14" s="31"/>
      <c r="D14" s="37"/>
      <c r="E14" s="37"/>
      <c r="F14" s="37"/>
      <c r="G14" s="73">
        <v>19247</v>
      </c>
      <c r="H14" s="73">
        <v>0</v>
      </c>
      <c r="I14" s="75">
        <f t="shared" si="8"/>
        <v>-19247</v>
      </c>
      <c r="J14" s="87">
        <f t="shared" si="2"/>
        <v>0</v>
      </c>
      <c r="K14" s="73">
        <v>0</v>
      </c>
      <c r="L14" s="88">
        <f t="shared" si="9"/>
        <v>0</v>
      </c>
      <c r="M14" s="88">
        <v>0</v>
      </c>
      <c r="N14" s="73">
        <v>0</v>
      </c>
      <c r="O14" s="88">
        <f t="shared" si="4"/>
        <v>0</v>
      </c>
      <c r="P14" s="89">
        <v>0</v>
      </c>
    </row>
    <row r="15" spans="1:16" ht="134.25" customHeight="1" x14ac:dyDescent="0.3">
      <c r="A15" s="58" t="s">
        <v>127</v>
      </c>
      <c r="B15" s="72"/>
      <c r="C15" s="31"/>
      <c r="D15" s="37"/>
      <c r="E15" s="37"/>
      <c r="F15" s="37"/>
      <c r="G15" s="73">
        <v>0</v>
      </c>
      <c r="H15" s="73">
        <v>0</v>
      </c>
      <c r="I15" s="75">
        <f t="shared" si="8"/>
        <v>0</v>
      </c>
      <c r="J15" s="87">
        <v>0</v>
      </c>
      <c r="K15" s="73">
        <v>0</v>
      </c>
      <c r="L15" s="88">
        <f t="shared" si="9"/>
        <v>0</v>
      </c>
      <c r="M15" s="88">
        <v>0</v>
      </c>
      <c r="N15" s="73">
        <v>152229.79999999999</v>
      </c>
      <c r="O15" s="88">
        <f t="shared" si="4"/>
        <v>152229.79999999999</v>
      </c>
      <c r="P15" s="89">
        <v>0</v>
      </c>
    </row>
    <row r="16" spans="1:16" ht="42" customHeight="1" x14ac:dyDescent="0.3">
      <c r="A16" s="58" t="s">
        <v>90</v>
      </c>
      <c r="B16" s="30"/>
      <c r="C16" s="31"/>
      <c r="D16" s="30"/>
      <c r="E16" s="31"/>
      <c r="F16" s="31"/>
      <c r="G16" s="75">
        <v>1467.173</v>
      </c>
      <c r="H16" s="73">
        <v>0</v>
      </c>
      <c r="I16" s="75">
        <f t="shared" ref="I16:I33" si="10">H16-G16</f>
        <v>-1467.173</v>
      </c>
      <c r="J16" s="87">
        <f t="shared" si="2"/>
        <v>0</v>
      </c>
      <c r="K16" s="73">
        <v>0</v>
      </c>
      <c r="L16" s="88">
        <f t="shared" ref="L16:L33" si="11">K16-H16</f>
        <v>0</v>
      </c>
      <c r="M16" s="88">
        <v>0</v>
      </c>
      <c r="N16" s="73">
        <v>0</v>
      </c>
      <c r="O16" s="88">
        <f t="shared" si="4"/>
        <v>0</v>
      </c>
      <c r="P16" s="89">
        <v>0</v>
      </c>
    </row>
    <row r="17" spans="1:16" ht="48" customHeight="1" x14ac:dyDescent="0.3">
      <c r="A17" s="58" t="s">
        <v>87</v>
      </c>
      <c r="B17" s="44"/>
      <c r="C17" s="31"/>
      <c r="D17" s="44"/>
      <c r="E17" s="31"/>
      <c r="F17" s="31"/>
      <c r="G17" s="75">
        <v>360</v>
      </c>
      <c r="H17" s="73">
        <v>0</v>
      </c>
      <c r="I17" s="75">
        <f>H17-G17</f>
        <v>-360</v>
      </c>
      <c r="J17" s="87">
        <f t="shared" si="2"/>
        <v>0</v>
      </c>
      <c r="K17" s="73">
        <v>0</v>
      </c>
      <c r="L17" s="88">
        <f t="shared" si="11"/>
        <v>0</v>
      </c>
      <c r="M17" s="88">
        <v>0</v>
      </c>
      <c r="N17" s="73">
        <v>0</v>
      </c>
      <c r="O17" s="88">
        <f t="shared" si="4"/>
        <v>0</v>
      </c>
      <c r="P17" s="89">
        <v>0</v>
      </c>
    </row>
    <row r="18" spans="1:16" ht="144.75" customHeight="1" x14ac:dyDescent="0.3">
      <c r="A18" s="59" t="s">
        <v>100</v>
      </c>
      <c r="B18" s="30"/>
      <c r="C18" s="31"/>
      <c r="D18" s="30"/>
      <c r="E18" s="31"/>
      <c r="F18" s="31"/>
      <c r="G18" s="75">
        <v>194.9</v>
      </c>
      <c r="H18" s="73">
        <v>0</v>
      </c>
      <c r="I18" s="75">
        <f t="shared" si="10"/>
        <v>-194.9</v>
      </c>
      <c r="J18" s="87">
        <f t="shared" si="2"/>
        <v>0</v>
      </c>
      <c r="K18" s="73">
        <v>0</v>
      </c>
      <c r="L18" s="88">
        <f t="shared" si="11"/>
        <v>0</v>
      </c>
      <c r="M18" s="88">
        <v>0</v>
      </c>
      <c r="N18" s="73">
        <v>0</v>
      </c>
      <c r="O18" s="88">
        <f t="shared" si="4"/>
        <v>0</v>
      </c>
      <c r="P18" s="89">
        <v>0</v>
      </c>
    </row>
    <row r="19" spans="1:16" ht="69" customHeight="1" x14ac:dyDescent="0.3">
      <c r="A19" s="59" t="s">
        <v>99</v>
      </c>
      <c r="B19" s="72"/>
      <c r="C19" s="31"/>
      <c r="D19" s="72"/>
      <c r="E19" s="31"/>
      <c r="F19" s="31"/>
      <c r="G19" s="75">
        <v>6975</v>
      </c>
      <c r="H19" s="73">
        <v>0</v>
      </c>
      <c r="I19" s="75">
        <f t="shared" si="10"/>
        <v>-6975</v>
      </c>
      <c r="J19" s="87">
        <f t="shared" ref="J19:J33" si="12">H19/G19*100</f>
        <v>0</v>
      </c>
      <c r="K19" s="73">
        <v>0</v>
      </c>
      <c r="L19" s="88">
        <f t="shared" si="11"/>
        <v>0</v>
      </c>
      <c r="M19" s="88">
        <v>0</v>
      </c>
      <c r="N19" s="73">
        <v>0</v>
      </c>
      <c r="O19" s="88">
        <f t="shared" si="4"/>
        <v>0</v>
      </c>
      <c r="P19" s="89">
        <v>0</v>
      </c>
    </row>
    <row r="20" spans="1:16" ht="44.25" customHeight="1" x14ac:dyDescent="0.3">
      <c r="A20" s="58" t="s">
        <v>79</v>
      </c>
      <c r="B20" s="30"/>
      <c r="C20" s="31"/>
      <c r="D20" s="30"/>
      <c r="E20" s="31"/>
      <c r="F20" s="31"/>
      <c r="G20" s="75">
        <v>638.29999999999995</v>
      </c>
      <c r="H20" s="73">
        <v>0</v>
      </c>
      <c r="I20" s="75">
        <f t="shared" si="10"/>
        <v>-638.29999999999995</v>
      </c>
      <c r="J20" s="87">
        <f t="shared" si="12"/>
        <v>0</v>
      </c>
      <c r="K20" s="73">
        <v>0</v>
      </c>
      <c r="L20" s="88">
        <f t="shared" si="11"/>
        <v>0</v>
      </c>
      <c r="M20" s="88">
        <v>0</v>
      </c>
      <c r="N20" s="73">
        <v>0</v>
      </c>
      <c r="O20" s="88">
        <f t="shared" si="4"/>
        <v>0</v>
      </c>
      <c r="P20" s="89">
        <v>0</v>
      </c>
    </row>
    <row r="21" spans="1:16" ht="90" x14ac:dyDescent="0.3">
      <c r="A21" s="58" t="s">
        <v>88</v>
      </c>
      <c r="B21" s="30"/>
      <c r="C21" s="31"/>
      <c r="D21" s="30"/>
      <c r="E21" s="31"/>
      <c r="F21" s="31"/>
      <c r="G21" s="75">
        <v>7792.7</v>
      </c>
      <c r="H21" s="73">
        <v>0</v>
      </c>
      <c r="I21" s="75">
        <f t="shared" si="10"/>
        <v>-7792.7</v>
      </c>
      <c r="J21" s="87">
        <f>H21/G21*100</f>
        <v>0</v>
      </c>
      <c r="K21" s="73">
        <v>0</v>
      </c>
      <c r="L21" s="88">
        <f t="shared" si="11"/>
        <v>0</v>
      </c>
      <c r="M21" s="88">
        <v>0</v>
      </c>
      <c r="N21" s="73">
        <v>0</v>
      </c>
      <c r="O21" s="88">
        <f t="shared" si="4"/>
        <v>0</v>
      </c>
      <c r="P21" s="89">
        <v>0</v>
      </c>
    </row>
    <row r="22" spans="1:16" ht="118.5" customHeight="1" x14ac:dyDescent="0.3">
      <c r="A22" s="57" t="s">
        <v>89</v>
      </c>
      <c r="B22" s="30"/>
      <c r="C22" s="31"/>
      <c r="D22" s="30"/>
      <c r="E22" s="31"/>
      <c r="F22" s="31"/>
      <c r="G22" s="75">
        <v>300</v>
      </c>
      <c r="H22" s="73">
        <v>0</v>
      </c>
      <c r="I22" s="75">
        <f t="shared" si="10"/>
        <v>-300</v>
      </c>
      <c r="J22" s="87">
        <f t="shared" si="12"/>
        <v>0</v>
      </c>
      <c r="K22" s="73">
        <v>0</v>
      </c>
      <c r="L22" s="88">
        <f t="shared" si="11"/>
        <v>0</v>
      </c>
      <c r="M22" s="88">
        <v>0</v>
      </c>
      <c r="N22" s="73">
        <v>0</v>
      </c>
      <c r="O22" s="88">
        <f t="shared" si="4"/>
        <v>0</v>
      </c>
      <c r="P22" s="89">
        <v>0</v>
      </c>
    </row>
    <row r="23" spans="1:16" ht="105" customHeight="1" x14ac:dyDescent="0.35">
      <c r="A23" s="60" t="s">
        <v>101</v>
      </c>
      <c r="B23" s="39"/>
      <c r="C23" s="40"/>
      <c r="D23" s="37"/>
      <c r="E23" s="37"/>
      <c r="F23" s="37"/>
      <c r="G23" s="73">
        <v>101.2</v>
      </c>
      <c r="H23" s="73">
        <v>100.2</v>
      </c>
      <c r="I23" s="75">
        <f t="shared" si="10"/>
        <v>-1</v>
      </c>
      <c r="J23" s="87">
        <f t="shared" si="12"/>
        <v>99.011857707509876</v>
      </c>
      <c r="K23" s="73">
        <v>105.1</v>
      </c>
      <c r="L23" s="88">
        <f t="shared" si="11"/>
        <v>4.8999999999999915</v>
      </c>
      <c r="M23" s="88">
        <f t="shared" si="3"/>
        <v>104.89021956087822</v>
      </c>
      <c r="N23" s="73">
        <v>0</v>
      </c>
      <c r="O23" s="88">
        <f t="shared" si="4"/>
        <v>-105.1</v>
      </c>
      <c r="P23" s="89">
        <f t="shared" si="5"/>
        <v>0</v>
      </c>
    </row>
    <row r="24" spans="1:16" ht="72" x14ac:dyDescent="0.35">
      <c r="A24" s="60" t="s">
        <v>102</v>
      </c>
      <c r="B24" s="39"/>
      <c r="C24" s="40"/>
      <c r="D24" s="37"/>
      <c r="E24" s="37"/>
      <c r="F24" s="37"/>
      <c r="G24" s="73">
        <v>1859.8</v>
      </c>
      <c r="H24" s="73">
        <v>1859.8</v>
      </c>
      <c r="I24" s="75">
        <f t="shared" si="10"/>
        <v>0</v>
      </c>
      <c r="J24" s="87">
        <f t="shared" si="12"/>
        <v>100</v>
      </c>
      <c r="K24" s="73">
        <v>2084.1999999999998</v>
      </c>
      <c r="L24" s="88">
        <f t="shared" si="11"/>
        <v>224.39999999999986</v>
      </c>
      <c r="M24" s="88">
        <v>0</v>
      </c>
      <c r="N24" s="73">
        <v>2105.4</v>
      </c>
      <c r="O24" s="88">
        <f t="shared" si="4"/>
        <v>21.200000000000273</v>
      </c>
      <c r="P24" s="89">
        <v>0</v>
      </c>
    </row>
    <row r="25" spans="1:16" ht="86.25" customHeight="1" x14ac:dyDescent="0.35">
      <c r="A25" s="60" t="s">
        <v>103</v>
      </c>
      <c r="B25" s="39" t="s">
        <v>23</v>
      </c>
      <c r="C25" s="40"/>
      <c r="D25" s="37" t="s">
        <v>13</v>
      </c>
      <c r="E25" s="37" t="s">
        <v>16</v>
      </c>
      <c r="F25" s="37"/>
      <c r="G25" s="73">
        <v>10648</v>
      </c>
      <c r="H25" s="73">
        <v>10578</v>
      </c>
      <c r="I25" s="75">
        <f t="shared" si="10"/>
        <v>-70</v>
      </c>
      <c r="J25" s="87">
        <f t="shared" si="12"/>
        <v>99.342599549211116</v>
      </c>
      <c r="K25" s="73">
        <v>9678.1</v>
      </c>
      <c r="L25" s="88">
        <f t="shared" si="11"/>
        <v>-899.89999999999964</v>
      </c>
      <c r="M25" s="88">
        <f t="shared" si="3"/>
        <v>91.492720741160909</v>
      </c>
      <c r="N25" s="73">
        <v>9159.2000000000007</v>
      </c>
      <c r="O25" s="88">
        <f t="shared" si="4"/>
        <v>-518.89999999999964</v>
      </c>
      <c r="P25" s="89">
        <f t="shared" si="5"/>
        <v>94.638410431799642</v>
      </c>
    </row>
    <row r="26" spans="1:16" ht="58.5" customHeight="1" x14ac:dyDescent="0.35">
      <c r="A26" s="60" t="s">
        <v>104</v>
      </c>
      <c r="B26" s="39"/>
      <c r="C26" s="40"/>
      <c r="D26" s="37"/>
      <c r="E26" s="37"/>
      <c r="F26" s="37"/>
      <c r="G26" s="73">
        <v>149912.4</v>
      </c>
      <c r="H26" s="73">
        <v>162331.4</v>
      </c>
      <c r="I26" s="75">
        <f t="shared" si="10"/>
        <v>12419</v>
      </c>
      <c r="J26" s="87">
        <f t="shared" si="12"/>
        <v>108.28417128936631</v>
      </c>
      <c r="K26" s="73">
        <v>168632.4</v>
      </c>
      <c r="L26" s="88">
        <f t="shared" si="11"/>
        <v>6301</v>
      </c>
      <c r="M26" s="88">
        <v>0</v>
      </c>
      <c r="N26" s="73">
        <v>172879</v>
      </c>
      <c r="O26" s="88">
        <f t="shared" si="4"/>
        <v>4246.6000000000058</v>
      </c>
      <c r="P26" s="89">
        <v>0</v>
      </c>
    </row>
    <row r="27" spans="1:16" ht="75" customHeight="1" x14ac:dyDescent="0.35">
      <c r="A27" s="61" t="s">
        <v>105</v>
      </c>
      <c r="B27" s="39"/>
      <c r="C27" s="40"/>
      <c r="D27" s="37"/>
      <c r="E27" s="37"/>
      <c r="F27" s="37"/>
      <c r="G27" s="76">
        <v>1147.8599999999999</v>
      </c>
      <c r="H27" s="73">
        <v>1147.8599999999999</v>
      </c>
      <c r="I27" s="75">
        <f t="shared" si="10"/>
        <v>0</v>
      </c>
      <c r="J27" s="87">
        <f t="shared" si="12"/>
        <v>100</v>
      </c>
      <c r="K27" s="73">
        <v>1147.8599999999999</v>
      </c>
      <c r="L27" s="88">
        <f t="shared" si="11"/>
        <v>0</v>
      </c>
      <c r="M27" s="88">
        <f t="shared" si="3"/>
        <v>100</v>
      </c>
      <c r="N27" s="73">
        <v>1147.8599999999999</v>
      </c>
      <c r="O27" s="88">
        <f t="shared" si="4"/>
        <v>0</v>
      </c>
      <c r="P27" s="89">
        <f t="shared" si="5"/>
        <v>100</v>
      </c>
    </row>
    <row r="28" spans="1:16" ht="61.5" customHeight="1" x14ac:dyDescent="0.35">
      <c r="A28" s="60" t="s">
        <v>106</v>
      </c>
      <c r="B28" s="39"/>
      <c r="C28" s="40"/>
      <c r="D28" s="37"/>
      <c r="E28" s="37"/>
      <c r="F28" s="37"/>
      <c r="G28" s="76">
        <v>85000</v>
      </c>
      <c r="H28" s="73">
        <v>15000</v>
      </c>
      <c r="I28" s="75">
        <f t="shared" si="10"/>
        <v>-70000</v>
      </c>
      <c r="J28" s="87">
        <f t="shared" si="12"/>
        <v>17.647058823529413</v>
      </c>
      <c r="K28" s="73">
        <v>0</v>
      </c>
      <c r="L28" s="88">
        <f t="shared" si="11"/>
        <v>-15000</v>
      </c>
      <c r="M28" s="88">
        <f>K28/H28*100</f>
        <v>0</v>
      </c>
      <c r="N28" s="73">
        <v>0</v>
      </c>
      <c r="O28" s="88">
        <f t="shared" si="4"/>
        <v>0</v>
      </c>
      <c r="P28" s="89">
        <v>0</v>
      </c>
    </row>
    <row r="29" spans="1:16" ht="61.5" customHeight="1" x14ac:dyDescent="0.35">
      <c r="A29" s="60" t="s">
        <v>128</v>
      </c>
      <c r="B29" s="39"/>
      <c r="C29" s="40"/>
      <c r="D29" s="37"/>
      <c r="E29" s="37"/>
      <c r="F29" s="37"/>
      <c r="G29" s="76">
        <v>0</v>
      </c>
      <c r="H29" s="73">
        <v>0</v>
      </c>
      <c r="I29" s="75">
        <f t="shared" si="10"/>
        <v>0</v>
      </c>
      <c r="J29" s="87">
        <v>0</v>
      </c>
      <c r="K29" s="73">
        <v>2754.1</v>
      </c>
      <c r="L29" s="88">
        <f t="shared" si="11"/>
        <v>2754.1</v>
      </c>
      <c r="M29" s="88">
        <v>0</v>
      </c>
      <c r="N29" s="73">
        <v>0</v>
      </c>
      <c r="O29" s="88">
        <f t="shared" si="4"/>
        <v>-2754.1</v>
      </c>
      <c r="P29" s="89">
        <f>N29/K29*100</f>
        <v>0</v>
      </c>
    </row>
    <row r="30" spans="1:16" ht="78" customHeight="1" x14ac:dyDescent="0.35">
      <c r="A30" s="60" t="s">
        <v>107</v>
      </c>
      <c r="B30" s="39"/>
      <c r="C30" s="40"/>
      <c r="D30" s="37"/>
      <c r="E30" s="37"/>
      <c r="F30" s="37"/>
      <c r="G30" s="76">
        <v>0</v>
      </c>
      <c r="H30" s="73">
        <v>17500</v>
      </c>
      <c r="I30" s="75">
        <f t="shared" si="10"/>
        <v>17500</v>
      </c>
      <c r="J30" s="87">
        <v>0</v>
      </c>
      <c r="K30" s="73">
        <v>0</v>
      </c>
      <c r="L30" s="88">
        <f t="shared" si="11"/>
        <v>-17500</v>
      </c>
      <c r="M30" s="88">
        <f t="shared" ref="M30:M33" si="13">K30/H30*100</f>
        <v>0</v>
      </c>
      <c r="N30" s="73">
        <v>0</v>
      </c>
      <c r="O30" s="88">
        <f t="shared" si="4"/>
        <v>0</v>
      </c>
      <c r="P30" s="89">
        <v>0</v>
      </c>
    </row>
    <row r="31" spans="1:16" ht="54" x14ac:dyDescent="0.35">
      <c r="A31" s="60" t="s">
        <v>91</v>
      </c>
      <c r="B31" s="39"/>
      <c r="C31" s="40"/>
      <c r="D31" s="37"/>
      <c r="E31" s="37"/>
      <c r="F31" s="37"/>
      <c r="G31" s="76">
        <v>2370.52</v>
      </c>
      <c r="H31" s="73">
        <v>2051.4059999999999</v>
      </c>
      <c r="I31" s="75">
        <f t="shared" si="10"/>
        <v>-319.11400000000003</v>
      </c>
      <c r="J31" s="87">
        <f t="shared" si="12"/>
        <v>86.538227899363847</v>
      </c>
      <c r="K31" s="73">
        <v>2051.4059999999999</v>
      </c>
      <c r="L31" s="88">
        <f t="shared" si="11"/>
        <v>0</v>
      </c>
      <c r="M31" s="88">
        <f t="shared" si="13"/>
        <v>100</v>
      </c>
      <c r="N31" s="73">
        <v>2051.4059999999999</v>
      </c>
      <c r="O31" s="88">
        <f t="shared" si="4"/>
        <v>0</v>
      </c>
      <c r="P31" s="89">
        <f t="shared" ref="P31:P33" si="14">N31/K31*100</f>
        <v>100</v>
      </c>
    </row>
    <row r="32" spans="1:16" ht="49.5" customHeight="1" x14ac:dyDescent="0.35">
      <c r="A32" s="60" t="s">
        <v>110</v>
      </c>
      <c r="B32" s="39"/>
      <c r="C32" s="40"/>
      <c r="D32" s="37"/>
      <c r="E32" s="37"/>
      <c r="F32" s="37"/>
      <c r="G32" s="76">
        <v>135.69999999999999</v>
      </c>
      <c r="H32" s="73">
        <v>0</v>
      </c>
      <c r="I32" s="75">
        <f t="shared" si="10"/>
        <v>-135.69999999999999</v>
      </c>
      <c r="J32" s="87">
        <f t="shared" si="12"/>
        <v>0</v>
      </c>
      <c r="K32" s="73">
        <v>0</v>
      </c>
      <c r="L32" s="88">
        <f t="shared" si="11"/>
        <v>0</v>
      </c>
      <c r="M32" s="88">
        <v>0</v>
      </c>
      <c r="N32" s="73">
        <v>0</v>
      </c>
      <c r="O32" s="88">
        <f t="shared" si="4"/>
        <v>0</v>
      </c>
      <c r="P32" s="89">
        <v>0</v>
      </c>
    </row>
    <row r="33" spans="1:16" ht="84.75" customHeight="1" x14ac:dyDescent="0.35">
      <c r="A33" s="60" t="s">
        <v>94</v>
      </c>
      <c r="B33" s="39"/>
      <c r="C33" s="40"/>
      <c r="D33" s="37"/>
      <c r="E33" s="37"/>
      <c r="F33" s="37"/>
      <c r="G33" s="76">
        <v>101.88</v>
      </c>
      <c r="H33" s="73">
        <v>162.86000000000001</v>
      </c>
      <c r="I33" s="75">
        <f t="shared" si="10"/>
        <v>60.980000000000018</v>
      </c>
      <c r="J33" s="87">
        <f t="shared" si="12"/>
        <v>159.85473105614449</v>
      </c>
      <c r="K33" s="73">
        <v>101.88</v>
      </c>
      <c r="L33" s="88">
        <f t="shared" si="11"/>
        <v>-60.980000000000018</v>
      </c>
      <c r="M33" s="88">
        <f t="shared" si="13"/>
        <v>62.556797249171062</v>
      </c>
      <c r="N33" s="73">
        <v>101.88</v>
      </c>
      <c r="O33" s="88">
        <f t="shared" si="4"/>
        <v>0</v>
      </c>
      <c r="P33" s="89">
        <f t="shared" si="14"/>
        <v>100</v>
      </c>
    </row>
    <row r="34" spans="1:16" ht="40.799999999999997" x14ac:dyDescent="0.3">
      <c r="A34" s="35" t="s">
        <v>24</v>
      </c>
      <c r="B34" s="5" t="s">
        <v>11</v>
      </c>
      <c r="C34" s="2" t="s">
        <v>25</v>
      </c>
      <c r="D34" s="38" t="s">
        <v>13</v>
      </c>
      <c r="E34" s="38" t="s">
        <v>16</v>
      </c>
      <c r="F34" s="38"/>
      <c r="G34" s="77">
        <f>SUM(G35:G50)</f>
        <v>262959.8</v>
      </c>
      <c r="H34" s="77">
        <f>SUM(H35:H51)</f>
        <v>268867.44</v>
      </c>
      <c r="I34" s="77">
        <f>SUM(I35:I51)</f>
        <v>5907.6400000000049</v>
      </c>
      <c r="J34" s="86">
        <f t="shared" si="2"/>
        <v>102.24659434636017</v>
      </c>
      <c r="K34" s="77">
        <f>SUM(K35:K51)</f>
        <v>272234.63</v>
      </c>
      <c r="L34" s="77">
        <f>SUM(L35:L51)</f>
        <v>3367.19</v>
      </c>
      <c r="M34" s="81">
        <f t="shared" si="3"/>
        <v>101.25236064285062</v>
      </c>
      <c r="N34" s="77">
        <f>SUM(N35:N51)</f>
        <v>268888.42</v>
      </c>
      <c r="O34" s="77">
        <f>SUM(O35:O51)</f>
        <v>-3346.2100000000005</v>
      </c>
      <c r="P34" s="90">
        <f t="shared" si="5"/>
        <v>98.770836024792288</v>
      </c>
    </row>
    <row r="35" spans="1:16" ht="64.5" customHeight="1" x14ac:dyDescent="0.3">
      <c r="A35" s="60" t="s">
        <v>111</v>
      </c>
      <c r="B35" s="5"/>
      <c r="C35" s="2"/>
      <c r="D35" s="38"/>
      <c r="E35" s="38"/>
      <c r="F35" s="38"/>
      <c r="G35" s="73">
        <v>122.4</v>
      </c>
      <c r="H35" s="73">
        <v>123.1</v>
      </c>
      <c r="I35" s="75">
        <f>H35-G35</f>
        <v>0.69999999999998863</v>
      </c>
      <c r="J35" s="87">
        <f t="shared" si="2"/>
        <v>100.5718954248366</v>
      </c>
      <c r="K35" s="73">
        <v>123.4</v>
      </c>
      <c r="L35" s="88">
        <f t="shared" si="7"/>
        <v>0.30000000000001137</v>
      </c>
      <c r="M35" s="88">
        <f t="shared" si="3"/>
        <v>100.24370430544273</v>
      </c>
      <c r="N35" s="73">
        <v>123.6</v>
      </c>
      <c r="O35" s="88">
        <f t="shared" si="4"/>
        <v>0.19999999999998863</v>
      </c>
      <c r="P35" s="89">
        <f t="shared" si="5"/>
        <v>100.16207455429497</v>
      </c>
    </row>
    <row r="36" spans="1:16" ht="60" customHeight="1" x14ac:dyDescent="0.3">
      <c r="A36" s="60" t="s">
        <v>92</v>
      </c>
      <c r="B36" s="5"/>
      <c r="C36" s="2"/>
      <c r="D36" s="38"/>
      <c r="E36" s="38"/>
      <c r="F36" s="38"/>
      <c r="G36" s="73">
        <v>39058.6</v>
      </c>
      <c r="H36" s="73">
        <v>38341.800000000003</v>
      </c>
      <c r="I36" s="75">
        <f t="shared" ref="I36:I51" si="15">H36-G36</f>
        <v>-716.79999999999563</v>
      </c>
      <c r="J36" s="87">
        <f t="shared" ref="J36:J50" si="16">H36/G36*100</f>
        <v>98.16480877450806</v>
      </c>
      <c r="K36" s="73">
        <v>38341.800000000003</v>
      </c>
      <c r="L36" s="88">
        <f t="shared" si="7"/>
        <v>0</v>
      </c>
      <c r="M36" s="88">
        <f t="shared" si="3"/>
        <v>100</v>
      </c>
      <c r="N36" s="73">
        <v>38341.800000000003</v>
      </c>
      <c r="O36" s="88">
        <f t="shared" si="4"/>
        <v>0</v>
      </c>
      <c r="P36" s="89">
        <f t="shared" si="5"/>
        <v>100</v>
      </c>
    </row>
    <row r="37" spans="1:16" ht="157.5" customHeight="1" x14ac:dyDescent="0.3">
      <c r="A37" s="60" t="s">
        <v>118</v>
      </c>
      <c r="B37" s="5"/>
      <c r="C37" s="2"/>
      <c r="D37" s="38"/>
      <c r="E37" s="38"/>
      <c r="F37" s="38"/>
      <c r="G37" s="73">
        <v>109.2</v>
      </c>
      <c r="H37" s="73">
        <v>527</v>
      </c>
      <c r="I37" s="75">
        <f t="shared" si="15"/>
        <v>417.8</v>
      </c>
      <c r="J37" s="87">
        <f t="shared" si="16"/>
        <v>482.60073260073256</v>
      </c>
      <c r="K37" s="73">
        <v>527</v>
      </c>
      <c r="L37" s="88">
        <f t="shared" si="7"/>
        <v>0</v>
      </c>
      <c r="M37" s="88">
        <f t="shared" si="3"/>
        <v>100</v>
      </c>
      <c r="N37" s="73">
        <v>527</v>
      </c>
      <c r="O37" s="88">
        <f t="shared" si="4"/>
        <v>0</v>
      </c>
      <c r="P37" s="89">
        <f t="shared" si="5"/>
        <v>100</v>
      </c>
    </row>
    <row r="38" spans="1:16" ht="140.25" customHeight="1" x14ac:dyDescent="0.3">
      <c r="A38" s="60" t="s">
        <v>129</v>
      </c>
      <c r="B38" s="5"/>
      <c r="C38" s="2"/>
      <c r="D38" s="38"/>
      <c r="E38" s="38"/>
      <c r="F38" s="38"/>
      <c r="G38" s="73">
        <v>296</v>
      </c>
      <c r="H38" s="73">
        <v>300.3</v>
      </c>
      <c r="I38" s="75">
        <f t="shared" si="15"/>
        <v>4.3000000000000114</v>
      </c>
      <c r="J38" s="87">
        <f t="shared" si="16"/>
        <v>101.45270270270271</v>
      </c>
      <c r="K38" s="73">
        <v>300.3</v>
      </c>
      <c r="L38" s="88">
        <f t="shared" si="7"/>
        <v>0</v>
      </c>
      <c r="M38" s="88">
        <f t="shared" si="3"/>
        <v>100</v>
      </c>
      <c r="N38" s="73">
        <v>300.3</v>
      </c>
      <c r="O38" s="88">
        <f t="shared" si="4"/>
        <v>0</v>
      </c>
      <c r="P38" s="89">
        <f t="shared" si="5"/>
        <v>100</v>
      </c>
    </row>
    <row r="39" spans="1:16" ht="180" x14ac:dyDescent="0.3">
      <c r="A39" s="60" t="s">
        <v>130</v>
      </c>
      <c r="B39" s="5"/>
      <c r="C39" s="2"/>
      <c r="D39" s="38"/>
      <c r="E39" s="38"/>
      <c r="F39" s="38"/>
      <c r="G39" s="73">
        <v>7649</v>
      </c>
      <c r="H39" s="73">
        <v>7771</v>
      </c>
      <c r="I39" s="75">
        <f t="shared" si="15"/>
        <v>122</v>
      </c>
      <c r="J39" s="87">
        <f t="shared" si="16"/>
        <v>101.59497973591318</v>
      </c>
      <c r="K39" s="73">
        <v>7771</v>
      </c>
      <c r="L39" s="88">
        <f t="shared" si="7"/>
        <v>0</v>
      </c>
      <c r="M39" s="88">
        <f t="shared" si="3"/>
        <v>100</v>
      </c>
      <c r="N39" s="73">
        <v>7771</v>
      </c>
      <c r="O39" s="88">
        <f t="shared" si="4"/>
        <v>0</v>
      </c>
      <c r="P39" s="89">
        <f t="shared" si="5"/>
        <v>100</v>
      </c>
    </row>
    <row r="40" spans="1:16" ht="90" x14ac:dyDescent="0.3">
      <c r="A40" s="60" t="s">
        <v>131</v>
      </c>
      <c r="B40" s="5"/>
      <c r="C40" s="2"/>
      <c r="D40" s="38"/>
      <c r="E40" s="38"/>
      <c r="F40" s="38"/>
      <c r="G40" s="73">
        <v>1381</v>
      </c>
      <c r="H40" s="73">
        <v>1250</v>
      </c>
      <c r="I40" s="75">
        <f t="shared" si="15"/>
        <v>-131</v>
      </c>
      <c r="J40" s="87">
        <f t="shared" si="16"/>
        <v>90.514120202751627</v>
      </c>
      <c r="K40" s="73">
        <v>1250</v>
      </c>
      <c r="L40" s="88">
        <f t="shared" si="7"/>
        <v>0</v>
      </c>
      <c r="M40" s="88">
        <f t="shared" si="3"/>
        <v>100</v>
      </c>
      <c r="N40" s="73">
        <v>1250</v>
      </c>
      <c r="O40" s="88">
        <f t="shared" si="4"/>
        <v>0</v>
      </c>
      <c r="P40" s="89">
        <f t="shared" si="5"/>
        <v>100</v>
      </c>
    </row>
    <row r="41" spans="1:16" ht="108" x14ac:dyDescent="0.3">
      <c r="A41" s="60" t="s">
        <v>132</v>
      </c>
      <c r="B41" s="5"/>
      <c r="C41" s="2"/>
      <c r="D41" s="38"/>
      <c r="E41" s="38"/>
      <c r="F41" s="38"/>
      <c r="G41" s="73">
        <v>5672.3</v>
      </c>
      <c r="H41" s="73">
        <v>2193.9</v>
      </c>
      <c r="I41" s="75">
        <f t="shared" si="15"/>
        <v>-3478.4</v>
      </c>
      <c r="J41" s="87">
        <f t="shared" si="16"/>
        <v>38.677432434814804</v>
      </c>
      <c r="K41" s="73">
        <v>4963.3</v>
      </c>
      <c r="L41" s="88">
        <f t="shared" si="7"/>
        <v>2769.4</v>
      </c>
      <c r="M41" s="88">
        <f t="shared" si="3"/>
        <v>226.23182460458543</v>
      </c>
      <c r="N41" s="73">
        <v>1418.1</v>
      </c>
      <c r="O41" s="88">
        <f t="shared" si="4"/>
        <v>-3545.2000000000003</v>
      </c>
      <c r="P41" s="89">
        <f t="shared" si="5"/>
        <v>28.571716398363989</v>
      </c>
    </row>
    <row r="42" spans="1:16" ht="54" x14ac:dyDescent="0.3">
      <c r="A42" s="60" t="s">
        <v>133</v>
      </c>
      <c r="B42" s="5"/>
      <c r="C42" s="2"/>
      <c r="D42" s="38"/>
      <c r="E42" s="38"/>
      <c r="F42" s="38"/>
      <c r="G42" s="73">
        <v>2369</v>
      </c>
      <c r="H42" s="73">
        <v>2287</v>
      </c>
      <c r="I42" s="75">
        <f t="shared" si="15"/>
        <v>-82</v>
      </c>
      <c r="J42" s="87">
        <f t="shared" si="16"/>
        <v>96.538623891937519</v>
      </c>
      <c r="K42" s="73">
        <v>2287</v>
      </c>
      <c r="L42" s="88">
        <f t="shared" si="7"/>
        <v>0</v>
      </c>
      <c r="M42" s="88">
        <f t="shared" si="3"/>
        <v>100</v>
      </c>
      <c r="N42" s="73">
        <v>2009</v>
      </c>
      <c r="O42" s="88">
        <f t="shared" si="4"/>
        <v>-278</v>
      </c>
      <c r="P42" s="89">
        <f t="shared" si="5"/>
        <v>87.844337560122426</v>
      </c>
    </row>
    <row r="43" spans="1:16" ht="126" x14ac:dyDescent="0.3">
      <c r="A43" s="60" t="s">
        <v>93</v>
      </c>
      <c r="B43" s="5"/>
      <c r="C43" s="2"/>
      <c r="D43" s="38"/>
      <c r="E43" s="38"/>
      <c r="F43" s="38"/>
      <c r="G43" s="73">
        <v>1240</v>
      </c>
      <c r="H43" s="73">
        <v>1113</v>
      </c>
      <c r="I43" s="75">
        <f t="shared" si="15"/>
        <v>-127</v>
      </c>
      <c r="J43" s="87">
        <f t="shared" si="16"/>
        <v>89.758064516129039</v>
      </c>
      <c r="K43" s="73">
        <v>1113</v>
      </c>
      <c r="L43" s="88">
        <f t="shared" si="7"/>
        <v>0</v>
      </c>
      <c r="M43" s="88">
        <f t="shared" si="3"/>
        <v>100</v>
      </c>
      <c r="N43" s="73">
        <v>1113</v>
      </c>
      <c r="O43" s="88">
        <f t="shared" si="4"/>
        <v>0</v>
      </c>
      <c r="P43" s="89">
        <f t="shared" si="5"/>
        <v>100</v>
      </c>
    </row>
    <row r="44" spans="1:16" ht="72" x14ac:dyDescent="0.3">
      <c r="A44" s="62" t="s">
        <v>134</v>
      </c>
      <c r="B44" s="5"/>
      <c r="C44" s="2"/>
      <c r="D44" s="38"/>
      <c r="E44" s="38"/>
      <c r="F44" s="38"/>
      <c r="G44" s="73">
        <v>5</v>
      </c>
      <c r="H44" s="73">
        <v>5.44</v>
      </c>
      <c r="I44" s="75">
        <f t="shared" si="15"/>
        <v>0.44000000000000039</v>
      </c>
      <c r="J44" s="87">
        <f t="shared" si="16"/>
        <v>108.80000000000001</v>
      </c>
      <c r="K44" s="73">
        <v>24.93</v>
      </c>
      <c r="L44" s="88">
        <f t="shared" si="7"/>
        <v>19.489999999999998</v>
      </c>
      <c r="M44" s="88">
        <f t="shared" si="3"/>
        <v>458.27205882352933</v>
      </c>
      <c r="N44" s="73">
        <v>9.7200000000000006</v>
      </c>
      <c r="O44" s="88">
        <f t="shared" si="4"/>
        <v>-15.209999999999999</v>
      </c>
      <c r="P44" s="89">
        <f t="shared" si="5"/>
        <v>38.98916967509026</v>
      </c>
    </row>
    <row r="45" spans="1:16" ht="72" x14ac:dyDescent="0.3">
      <c r="A45" s="63" t="s">
        <v>135</v>
      </c>
      <c r="B45" s="30"/>
      <c r="C45" s="31"/>
      <c r="D45" s="37"/>
      <c r="E45" s="37"/>
      <c r="F45" s="37"/>
      <c r="G45" s="73">
        <v>0.3</v>
      </c>
      <c r="H45" s="73">
        <v>0.7</v>
      </c>
      <c r="I45" s="75">
        <f t="shared" si="15"/>
        <v>0.39999999999999997</v>
      </c>
      <c r="J45" s="87">
        <f t="shared" si="16"/>
        <v>233.33333333333334</v>
      </c>
      <c r="K45" s="73">
        <v>0.7</v>
      </c>
      <c r="L45" s="88">
        <f t="shared" si="7"/>
        <v>0</v>
      </c>
      <c r="M45" s="88">
        <f t="shared" si="3"/>
        <v>100</v>
      </c>
      <c r="N45" s="73">
        <v>0.7</v>
      </c>
      <c r="O45" s="88">
        <f t="shared" si="4"/>
        <v>0</v>
      </c>
      <c r="P45" s="89">
        <f t="shared" si="5"/>
        <v>100</v>
      </c>
    </row>
    <row r="46" spans="1:16" ht="90" x14ac:dyDescent="0.3">
      <c r="A46" s="60" t="s">
        <v>112</v>
      </c>
      <c r="B46" s="49"/>
      <c r="C46" s="31"/>
      <c r="D46" s="37"/>
      <c r="E46" s="37"/>
      <c r="F46" s="37"/>
      <c r="G46" s="73">
        <v>188588</v>
      </c>
      <c r="H46" s="73">
        <v>183600</v>
      </c>
      <c r="I46" s="75">
        <f t="shared" si="15"/>
        <v>-4988</v>
      </c>
      <c r="J46" s="87">
        <f t="shared" si="16"/>
        <v>97.355080917131517</v>
      </c>
      <c r="K46" s="73">
        <v>183600</v>
      </c>
      <c r="L46" s="88">
        <f t="shared" si="7"/>
        <v>0</v>
      </c>
      <c r="M46" s="88">
        <f t="shared" si="3"/>
        <v>100</v>
      </c>
      <c r="N46" s="73">
        <v>183600</v>
      </c>
      <c r="O46" s="88">
        <f t="shared" si="4"/>
        <v>0</v>
      </c>
      <c r="P46" s="89">
        <f t="shared" si="5"/>
        <v>100</v>
      </c>
    </row>
    <row r="47" spans="1:16" ht="108" x14ac:dyDescent="0.3">
      <c r="A47" s="60" t="s">
        <v>115</v>
      </c>
      <c r="B47" s="49"/>
      <c r="C47" s="31"/>
      <c r="D47" s="37"/>
      <c r="E47" s="37"/>
      <c r="F47" s="37"/>
      <c r="G47" s="73">
        <v>9421</v>
      </c>
      <c r="H47" s="73">
        <v>9346</v>
      </c>
      <c r="I47" s="75">
        <f t="shared" si="15"/>
        <v>-75</v>
      </c>
      <c r="J47" s="87">
        <f t="shared" si="16"/>
        <v>99.203906167073569</v>
      </c>
      <c r="K47" s="73">
        <v>9897</v>
      </c>
      <c r="L47" s="88">
        <f t="shared" si="7"/>
        <v>551</v>
      </c>
      <c r="M47" s="88">
        <f t="shared" si="3"/>
        <v>105.89557029745345</v>
      </c>
      <c r="N47" s="73">
        <v>10363</v>
      </c>
      <c r="O47" s="88">
        <f t="shared" si="4"/>
        <v>466</v>
      </c>
      <c r="P47" s="89">
        <f t="shared" si="5"/>
        <v>104.70849752450238</v>
      </c>
    </row>
    <row r="48" spans="1:16" ht="126" x14ac:dyDescent="0.3">
      <c r="A48" s="60" t="s">
        <v>114</v>
      </c>
      <c r="B48" s="49"/>
      <c r="C48" s="31"/>
      <c r="D48" s="37"/>
      <c r="E48" s="37"/>
      <c r="F48" s="37"/>
      <c r="G48" s="73">
        <v>617</v>
      </c>
      <c r="H48" s="73">
        <v>656</v>
      </c>
      <c r="I48" s="75">
        <f t="shared" si="15"/>
        <v>39</v>
      </c>
      <c r="J48" s="87">
        <f t="shared" si="16"/>
        <v>106.32090761750406</v>
      </c>
      <c r="K48" s="73">
        <v>656</v>
      </c>
      <c r="L48" s="88">
        <f t="shared" si="7"/>
        <v>0</v>
      </c>
      <c r="M48" s="88">
        <f t="shared" si="3"/>
        <v>100</v>
      </c>
      <c r="N48" s="73">
        <v>656</v>
      </c>
      <c r="O48" s="88">
        <f t="shared" si="4"/>
        <v>0</v>
      </c>
      <c r="P48" s="89">
        <f t="shared" si="5"/>
        <v>100</v>
      </c>
    </row>
    <row r="49" spans="1:16" ht="54" x14ac:dyDescent="0.3">
      <c r="A49" s="60" t="s">
        <v>113</v>
      </c>
      <c r="B49" s="49"/>
      <c r="C49" s="31"/>
      <c r="D49" s="37"/>
      <c r="E49" s="37"/>
      <c r="F49" s="37"/>
      <c r="G49" s="73">
        <v>5181</v>
      </c>
      <c r="H49" s="73">
        <v>5197</v>
      </c>
      <c r="I49" s="75">
        <f t="shared" si="15"/>
        <v>16</v>
      </c>
      <c r="J49" s="87">
        <f t="shared" si="16"/>
        <v>100.30882069098629</v>
      </c>
      <c r="K49" s="73">
        <v>5224</v>
      </c>
      <c r="L49" s="88">
        <f t="shared" si="7"/>
        <v>27</v>
      </c>
      <c r="M49" s="88">
        <f t="shared" si="3"/>
        <v>100.51953049836445</v>
      </c>
      <c r="N49" s="73">
        <v>5250</v>
      </c>
      <c r="O49" s="88">
        <f t="shared" si="4"/>
        <v>26</v>
      </c>
      <c r="P49" s="89">
        <f t="shared" si="5"/>
        <v>100.49770290964778</v>
      </c>
    </row>
    <row r="50" spans="1:16" ht="108" x14ac:dyDescent="0.3">
      <c r="A50" s="60" t="s">
        <v>116</v>
      </c>
      <c r="B50" s="49"/>
      <c r="C50" s="31"/>
      <c r="D50" s="37"/>
      <c r="E50" s="37"/>
      <c r="F50" s="37"/>
      <c r="G50" s="73">
        <v>1250</v>
      </c>
      <c r="H50" s="73">
        <v>1113</v>
      </c>
      <c r="I50" s="75">
        <f t="shared" si="15"/>
        <v>-137</v>
      </c>
      <c r="J50" s="87">
        <f t="shared" si="16"/>
        <v>89.039999999999992</v>
      </c>
      <c r="K50" s="73">
        <v>1113</v>
      </c>
      <c r="L50" s="88">
        <f t="shared" si="7"/>
        <v>0</v>
      </c>
      <c r="M50" s="88">
        <f t="shared" si="3"/>
        <v>100</v>
      </c>
      <c r="N50" s="73">
        <v>1113</v>
      </c>
      <c r="O50" s="88">
        <f t="shared" si="4"/>
        <v>0</v>
      </c>
      <c r="P50" s="89">
        <f t="shared" si="5"/>
        <v>100</v>
      </c>
    </row>
    <row r="51" spans="1:16" ht="126" x14ac:dyDescent="0.3">
      <c r="A51" s="78" t="s">
        <v>117</v>
      </c>
      <c r="B51" s="72"/>
      <c r="C51" s="31"/>
      <c r="D51" s="37"/>
      <c r="E51" s="37"/>
      <c r="F51" s="37"/>
      <c r="G51" s="73">
        <v>0</v>
      </c>
      <c r="H51" s="73">
        <v>15042.2</v>
      </c>
      <c r="I51" s="75">
        <f t="shared" si="15"/>
        <v>15042.2</v>
      </c>
      <c r="J51" s="87">
        <v>0</v>
      </c>
      <c r="K51" s="73">
        <v>15042.2</v>
      </c>
      <c r="L51" s="88">
        <f t="shared" si="7"/>
        <v>0</v>
      </c>
      <c r="M51" s="88">
        <f t="shared" si="3"/>
        <v>100</v>
      </c>
      <c r="N51" s="73">
        <v>15042.2</v>
      </c>
      <c r="O51" s="88">
        <f t="shared" si="4"/>
        <v>0</v>
      </c>
      <c r="P51" s="89">
        <f t="shared" si="5"/>
        <v>100</v>
      </c>
    </row>
    <row r="52" spans="1:16" ht="15.6" x14ac:dyDescent="0.3">
      <c r="A52" s="69" t="s">
        <v>60</v>
      </c>
      <c r="B52" s="5"/>
      <c r="C52" s="2"/>
      <c r="D52" s="38"/>
      <c r="E52" s="38"/>
      <c r="F52" s="38"/>
      <c r="G52" s="108">
        <f>SUM(G53:G61)</f>
        <v>31079</v>
      </c>
      <c r="H52" s="108">
        <f>SUM(H53:H62)</f>
        <v>53983.100000000006</v>
      </c>
      <c r="I52" s="108">
        <f>SUM(I53:I61)</f>
        <v>22904.100000000002</v>
      </c>
      <c r="J52" s="108">
        <f>H52/G52*100</f>
        <v>173.6963866276264</v>
      </c>
      <c r="K52" s="108">
        <f>SUM(K54:K62)</f>
        <v>27010.9</v>
      </c>
      <c r="L52" s="108">
        <f>SUM(L53:L61)</f>
        <v>-26972.2</v>
      </c>
      <c r="M52" s="109">
        <f>K52/H52*100</f>
        <v>50.03584455135033</v>
      </c>
      <c r="N52" s="108">
        <f>SUM(N54:N62)</f>
        <v>27010.9</v>
      </c>
      <c r="O52" s="108">
        <f>SUM(O54:O61)</f>
        <v>0</v>
      </c>
      <c r="P52" s="110">
        <f t="shared" ref="P52:P61" si="17">N52/K52*100</f>
        <v>100</v>
      </c>
    </row>
    <row r="53" spans="1:16" ht="72" x14ac:dyDescent="0.3">
      <c r="A53" s="85" t="s">
        <v>123</v>
      </c>
      <c r="B53" s="5"/>
      <c r="C53" s="2"/>
      <c r="D53" s="38"/>
      <c r="E53" s="38"/>
      <c r="F53" s="38"/>
      <c r="G53" s="111">
        <v>1207.7</v>
      </c>
      <c r="H53" s="111">
        <v>1280.4000000000001</v>
      </c>
      <c r="I53" s="112">
        <f t="shared" si="6"/>
        <v>72.700000000000045</v>
      </c>
      <c r="J53" s="113">
        <f t="shared" si="2"/>
        <v>106.01970688084789</v>
      </c>
      <c r="K53" s="111">
        <v>0</v>
      </c>
      <c r="L53" s="114">
        <f>K53-H53</f>
        <v>-1280.4000000000001</v>
      </c>
      <c r="M53" s="114">
        <f t="shared" ref="M53:M61" si="18">K53/H53*100</f>
        <v>0</v>
      </c>
      <c r="N53" s="111">
        <v>0</v>
      </c>
      <c r="O53" s="114">
        <f t="shared" si="4"/>
        <v>0</v>
      </c>
      <c r="P53" s="115">
        <v>0</v>
      </c>
    </row>
    <row r="54" spans="1:16" ht="96.75" customHeight="1" x14ac:dyDescent="0.3">
      <c r="A54" s="60" t="s">
        <v>119</v>
      </c>
      <c r="B54" s="30" t="s">
        <v>17</v>
      </c>
      <c r="C54" s="31" t="s">
        <v>26</v>
      </c>
      <c r="D54" s="37" t="s">
        <v>13</v>
      </c>
      <c r="E54" s="37" t="s">
        <v>16</v>
      </c>
      <c r="F54" s="37"/>
      <c r="G54" s="111">
        <v>372.7</v>
      </c>
      <c r="H54" s="111">
        <v>390.5</v>
      </c>
      <c r="I54" s="112">
        <f t="shared" si="6"/>
        <v>17.800000000000011</v>
      </c>
      <c r="J54" s="113">
        <f t="shared" si="2"/>
        <v>104.77595921652805</v>
      </c>
      <c r="K54" s="111">
        <v>0</v>
      </c>
      <c r="L54" s="114">
        <f>K54-H54</f>
        <v>-390.5</v>
      </c>
      <c r="M54" s="114">
        <f t="shared" si="18"/>
        <v>0</v>
      </c>
      <c r="N54" s="111">
        <v>0</v>
      </c>
      <c r="O54" s="114">
        <f t="shared" si="4"/>
        <v>0</v>
      </c>
      <c r="P54" s="115">
        <v>0</v>
      </c>
    </row>
    <row r="55" spans="1:16" ht="59.25" customHeight="1" x14ac:dyDescent="0.3">
      <c r="A55" s="60" t="s">
        <v>122</v>
      </c>
      <c r="B55" s="30"/>
      <c r="C55" s="31"/>
      <c r="D55" s="37"/>
      <c r="E55" s="37"/>
      <c r="F55" s="37"/>
      <c r="G55" s="111">
        <v>254.5</v>
      </c>
      <c r="H55" s="111">
        <v>301.3</v>
      </c>
      <c r="I55" s="112">
        <f t="shared" ref="I55:I63" si="19">H55-G55</f>
        <v>46.800000000000011</v>
      </c>
      <c r="J55" s="113">
        <f t="shared" ref="J55:J63" si="20">H55/G55*100</f>
        <v>118.38899803536347</v>
      </c>
      <c r="K55" s="111">
        <v>0</v>
      </c>
      <c r="L55" s="114">
        <f t="shared" ref="L55:L61" si="21">K55-H55</f>
        <v>-301.3</v>
      </c>
      <c r="M55" s="114">
        <f t="shared" si="18"/>
        <v>0</v>
      </c>
      <c r="N55" s="111">
        <v>0</v>
      </c>
      <c r="O55" s="114">
        <f t="shared" si="4"/>
        <v>0</v>
      </c>
      <c r="P55" s="115">
        <v>0</v>
      </c>
    </row>
    <row r="56" spans="1:16" ht="59.25" customHeight="1" x14ac:dyDescent="0.3">
      <c r="A56" s="60" t="s">
        <v>126</v>
      </c>
      <c r="B56" s="72"/>
      <c r="C56" s="31"/>
      <c r="D56" s="37"/>
      <c r="E56" s="37"/>
      <c r="F56" s="37"/>
      <c r="G56" s="111">
        <v>3712.5</v>
      </c>
      <c r="H56" s="111">
        <v>25000</v>
      </c>
      <c r="I56" s="112">
        <f t="shared" si="19"/>
        <v>21287.5</v>
      </c>
      <c r="J56" s="113">
        <f t="shared" si="20"/>
        <v>673.40067340067344</v>
      </c>
      <c r="K56" s="111">
        <v>0</v>
      </c>
      <c r="L56" s="114">
        <f t="shared" si="21"/>
        <v>-25000</v>
      </c>
      <c r="M56" s="114">
        <v>0</v>
      </c>
      <c r="N56" s="111">
        <v>0</v>
      </c>
      <c r="O56" s="114">
        <f t="shared" si="4"/>
        <v>0</v>
      </c>
      <c r="P56" s="115">
        <v>0</v>
      </c>
    </row>
    <row r="57" spans="1:16" ht="161.25" customHeight="1" x14ac:dyDescent="0.3">
      <c r="A57" s="60" t="s">
        <v>121</v>
      </c>
      <c r="B57" s="72"/>
      <c r="C57" s="31"/>
      <c r="D57" s="37"/>
      <c r="E57" s="37"/>
      <c r="F57" s="37"/>
      <c r="G57" s="111">
        <v>312.5</v>
      </c>
      <c r="H57" s="111">
        <v>0</v>
      </c>
      <c r="I57" s="112">
        <f t="shared" si="19"/>
        <v>-312.5</v>
      </c>
      <c r="J57" s="113">
        <f t="shared" si="20"/>
        <v>0</v>
      </c>
      <c r="K57" s="111">
        <v>0</v>
      </c>
      <c r="L57" s="114">
        <f t="shared" si="21"/>
        <v>0</v>
      </c>
      <c r="M57" s="114">
        <v>0</v>
      </c>
      <c r="N57" s="111">
        <v>0</v>
      </c>
      <c r="O57" s="114">
        <f t="shared" si="4"/>
        <v>0</v>
      </c>
      <c r="P57" s="115">
        <v>0</v>
      </c>
    </row>
    <row r="58" spans="1:16" ht="47.25" customHeight="1" x14ac:dyDescent="0.3">
      <c r="A58" s="60" t="s">
        <v>124</v>
      </c>
      <c r="B58" s="72"/>
      <c r="C58" s="31"/>
      <c r="D58" s="37"/>
      <c r="E58" s="37"/>
      <c r="F58" s="37"/>
      <c r="G58" s="111">
        <v>101</v>
      </c>
      <c r="H58" s="111">
        <v>0</v>
      </c>
      <c r="I58" s="112">
        <f t="shared" si="19"/>
        <v>-101</v>
      </c>
      <c r="J58" s="113">
        <f t="shared" si="20"/>
        <v>0</v>
      </c>
      <c r="K58" s="111">
        <v>0</v>
      </c>
      <c r="L58" s="114">
        <f t="shared" si="21"/>
        <v>0</v>
      </c>
      <c r="M58" s="114">
        <v>0</v>
      </c>
      <c r="N58" s="111">
        <v>0</v>
      </c>
      <c r="O58" s="114">
        <f t="shared" si="4"/>
        <v>0</v>
      </c>
      <c r="P58" s="115">
        <v>0</v>
      </c>
    </row>
    <row r="59" spans="1:16" ht="84.75" customHeight="1" x14ac:dyDescent="0.3">
      <c r="A59" s="60" t="s">
        <v>125</v>
      </c>
      <c r="B59" s="72"/>
      <c r="C59" s="31"/>
      <c r="D59" s="37"/>
      <c r="E59" s="37"/>
      <c r="F59" s="37"/>
      <c r="G59" s="111">
        <v>130</v>
      </c>
      <c r="H59" s="111">
        <v>0</v>
      </c>
      <c r="I59" s="112">
        <f t="shared" si="19"/>
        <v>-130</v>
      </c>
      <c r="J59" s="113">
        <f t="shared" si="20"/>
        <v>0</v>
      </c>
      <c r="K59" s="111">
        <v>0</v>
      </c>
      <c r="L59" s="114">
        <f t="shared" si="21"/>
        <v>0</v>
      </c>
      <c r="M59" s="114">
        <v>0</v>
      </c>
      <c r="N59" s="111">
        <v>0</v>
      </c>
      <c r="O59" s="114">
        <f t="shared" si="4"/>
        <v>0</v>
      </c>
      <c r="P59" s="115">
        <v>0</v>
      </c>
    </row>
    <row r="60" spans="1:16" ht="134.25" customHeight="1" x14ac:dyDescent="0.3">
      <c r="A60" s="64" t="s">
        <v>120</v>
      </c>
      <c r="B60" s="30"/>
      <c r="C60" s="31"/>
      <c r="D60" s="37"/>
      <c r="E60" s="37"/>
      <c r="F60" s="37"/>
      <c r="G60" s="111">
        <v>23488.1</v>
      </c>
      <c r="H60" s="111">
        <v>25310.9</v>
      </c>
      <c r="I60" s="112">
        <f t="shared" si="19"/>
        <v>1822.8000000000029</v>
      </c>
      <c r="J60" s="113">
        <f t="shared" si="20"/>
        <v>107.76052554272164</v>
      </c>
      <c r="K60" s="111">
        <v>25310.9</v>
      </c>
      <c r="L60" s="114">
        <f t="shared" si="21"/>
        <v>0</v>
      </c>
      <c r="M60" s="114">
        <f t="shared" si="18"/>
        <v>100</v>
      </c>
      <c r="N60" s="111">
        <v>25310.9</v>
      </c>
      <c r="O60" s="114">
        <f t="shared" si="4"/>
        <v>0</v>
      </c>
      <c r="P60" s="115">
        <f t="shared" si="17"/>
        <v>100</v>
      </c>
    </row>
    <row r="61" spans="1:16" ht="56.25" customHeight="1" x14ac:dyDescent="0.3">
      <c r="A61" s="64" t="s">
        <v>95</v>
      </c>
      <c r="B61" s="30"/>
      <c r="C61" s="31"/>
      <c r="D61" s="37"/>
      <c r="E61" s="37"/>
      <c r="F61" s="37"/>
      <c r="G61" s="111">
        <v>1500</v>
      </c>
      <c r="H61" s="111">
        <v>1700</v>
      </c>
      <c r="I61" s="112">
        <f t="shared" si="19"/>
        <v>200</v>
      </c>
      <c r="J61" s="113">
        <f t="shared" si="20"/>
        <v>113.33333333333333</v>
      </c>
      <c r="K61" s="111">
        <v>1700</v>
      </c>
      <c r="L61" s="114">
        <f t="shared" si="21"/>
        <v>0</v>
      </c>
      <c r="M61" s="114">
        <f t="shared" si="18"/>
        <v>100</v>
      </c>
      <c r="N61" s="111">
        <v>1700</v>
      </c>
      <c r="O61" s="114">
        <f t="shared" si="4"/>
        <v>0</v>
      </c>
      <c r="P61" s="115">
        <f t="shared" si="17"/>
        <v>100</v>
      </c>
    </row>
    <row r="62" spans="1:16" ht="18.75" customHeight="1" x14ac:dyDescent="0.3">
      <c r="A62" s="65" t="s">
        <v>77</v>
      </c>
      <c r="B62" s="41"/>
      <c r="C62" s="41"/>
      <c r="D62" s="41"/>
      <c r="E62" s="41"/>
      <c r="F62" s="41"/>
      <c r="G62" s="116">
        <f>G63</f>
        <v>20</v>
      </c>
      <c r="H62" s="117">
        <v>0</v>
      </c>
      <c r="I62" s="118">
        <f t="shared" si="19"/>
        <v>-20</v>
      </c>
      <c r="J62" s="108">
        <f t="shared" si="20"/>
        <v>0</v>
      </c>
      <c r="K62" s="119">
        <v>0</v>
      </c>
      <c r="L62" s="120">
        <f t="shared" si="7"/>
        <v>0</v>
      </c>
      <c r="M62" s="120">
        <v>0</v>
      </c>
      <c r="N62" s="119">
        <v>0</v>
      </c>
      <c r="O62" s="120">
        <f t="shared" si="4"/>
        <v>0</v>
      </c>
      <c r="P62" s="120">
        <v>0</v>
      </c>
    </row>
    <row r="63" spans="1:16" ht="57.75" customHeight="1" x14ac:dyDescent="0.3">
      <c r="A63" s="66" t="s">
        <v>96</v>
      </c>
      <c r="B63" s="41"/>
      <c r="C63" s="41"/>
      <c r="D63" s="41"/>
      <c r="E63" s="41"/>
      <c r="F63" s="41"/>
      <c r="G63" s="121">
        <v>20</v>
      </c>
      <c r="H63" s="122">
        <v>0</v>
      </c>
      <c r="I63" s="123">
        <f t="shared" si="19"/>
        <v>-20</v>
      </c>
      <c r="J63" s="124">
        <f t="shared" si="20"/>
        <v>0</v>
      </c>
      <c r="K63" s="125">
        <v>0</v>
      </c>
      <c r="L63" s="126">
        <f t="shared" si="7"/>
        <v>0</v>
      </c>
      <c r="M63" s="126">
        <v>0</v>
      </c>
      <c r="N63" s="125">
        <v>0</v>
      </c>
      <c r="O63" s="126">
        <f t="shared" si="4"/>
        <v>0</v>
      </c>
      <c r="P63" s="126">
        <v>0</v>
      </c>
    </row>
    <row r="64" spans="1:16" s="17" customFormat="1" ht="17.399999999999999" x14ac:dyDescent="0.3">
      <c r="A64" s="67" t="s">
        <v>63</v>
      </c>
      <c r="B64" s="43"/>
      <c r="C64" s="43"/>
      <c r="D64" s="43"/>
      <c r="E64" s="43"/>
      <c r="F64" s="43"/>
      <c r="G64" s="108">
        <f>G65+G66</f>
        <v>400</v>
      </c>
      <c r="H64" s="108">
        <f>H65+H66</f>
        <v>430</v>
      </c>
      <c r="I64" s="120">
        <f>H64-G64</f>
        <v>30</v>
      </c>
      <c r="J64" s="108">
        <f>H64/G64*100</f>
        <v>107.5</v>
      </c>
      <c r="K64" s="127">
        <f>K65+K66</f>
        <v>430</v>
      </c>
      <c r="L64" s="120">
        <f t="shared" ref="L64:L66" si="22">K64-H64</f>
        <v>0</v>
      </c>
      <c r="M64" s="120">
        <f>K64/H64*100</f>
        <v>100</v>
      </c>
      <c r="N64" s="127">
        <f>N65+N66</f>
        <v>430</v>
      </c>
      <c r="O64" s="120">
        <f t="shared" ref="O64:O66" si="23">N64-K64</f>
        <v>0</v>
      </c>
      <c r="P64" s="120">
        <f t="shared" ref="P64:P66" si="24">N64/K64*100</f>
        <v>100</v>
      </c>
    </row>
    <row r="65" spans="1:16" s="17" customFormat="1" ht="36" x14ac:dyDescent="0.3">
      <c r="A65" s="68" t="s">
        <v>78</v>
      </c>
      <c r="B65" s="43"/>
      <c r="C65" s="43"/>
      <c r="D65" s="43"/>
      <c r="E65" s="43"/>
      <c r="F65" s="43"/>
      <c r="G65" s="124">
        <v>160</v>
      </c>
      <c r="H65" s="124">
        <v>180</v>
      </c>
      <c r="I65" s="126">
        <f t="shared" ref="I65:I66" si="25">H65-G65</f>
        <v>20</v>
      </c>
      <c r="J65" s="124">
        <f>H65/G65*100</f>
        <v>112.5</v>
      </c>
      <c r="K65" s="128">
        <v>180</v>
      </c>
      <c r="L65" s="126">
        <f t="shared" si="22"/>
        <v>0</v>
      </c>
      <c r="M65" s="126">
        <f>K65/H65*100</f>
        <v>100</v>
      </c>
      <c r="N65" s="128">
        <v>180</v>
      </c>
      <c r="O65" s="126">
        <f t="shared" si="23"/>
        <v>0</v>
      </c>
      <c r="P65" s="126">
        <f t="shared" si="24"/>
        <v>100</v>
      </c>
    </row>
    <row r="66" spans="1:16" s="17" customFormat="1" ht="36" x14ac:dyDescent="0.3">
      <c r="A66" s="68" t="s">
        <v>97</v>
      </c>
      <c r="B66" s="43"/>
      <c r="C66" s="43"/>
      <c r="D66" s="43"/>
      <c r="E66" s="43"/>
      <c r="F66" s="43"/>
      <c r="G66" s="124">
        <v>240</v>
      </c>
      <c r="H66" s="124">
        <v>250</v>
      </c>
      <c r="I66" s="126">
        <f t="shared" si="25"/>
        <v>10</v>
      </c>
      <c r="J66" s="124">
        <f>H66/G66*100</f>
        <v>104.16666666666667</v>
      </c>
      <c r="K66" s="128">
        <v>250</v>
      </c>
      <c r="L66" s="126">
        <f t="shared" si="22"/>
        <v>0</v>
      </c>
      <c r="M66" s="126">
        <f t="shared" ref="M66" si="26">K66/H66*100</f>
        <v>100</v>
      </c>
      <c r="N66" s="128">
        <v>250</v>
      </c>
      <c r="O66" s="126">
        <f t="shared" si="23"/>
        <v>0</v>
      </c>
      <c r="P66" s="126">
        <f t="shared" si="24"/>
        <v>100</v>
      </c>
    </row>
    <row r="67" spans="1:16" ht="52.2" x14ac:dyDescent="0.3">
      <c r="A67" s="67" t="s">
        <v>76</v>
      </c>
      <c r="B67" s="43"/>
      <c r="C67" s="43"/>
      <c r="D67" s="43"/>
      <c r="E67" s="43"/>
      <c r="F67" s="43"/>
      <c r="G67" s="108">
        <v>-1523.6</v>
      </c>
      <c r="H67" s="108">
        <v>0</v>
      </c>
      <c r="I67" s="120">
        <f>H67-G67</f>
        <v>1523.6</v>
      </c>
      <c r="J67" s="108">
        <f>H67/G67*100</f>
        <v>0</v>
      </c>
      <c r="K67" s="127">
        <v>0</v>
      </c>
      <c r="L67" s="120">
        <f>K67-H67</f>
        <v>0</v>
      </c>
      <c r="M67" s="120">
        <v>0</v>
      </c>
      <c r="N67" s="127">
        <v>0</v>
      </c>
      <c r="O67" s="120">
        <f t="shared" ref="O67" si="27">N67-K67</f>
        <v>0</v>
      </c>
      <c r="P67" s="120">
        <v>0</v>
      </c>
    </row>
    <row r="81" spans="8:8" x14ac:dyDescent="0.3">
      <c r="H81" s="3" t="s">
        <v>73</v>
      </c>
    </row>
  </sheetData>
  <mergeCells count="12">
    <mergeCell ref="O2:P2"/>
    <mergeCell ref="A3:A4"/>
    <mergeCell ref="A1:P1"/>
    <mergeCell ref="B4:E4"/>
    <mergeCell ref="L3:M3"/>
    <mergeCell ref="O3:P3"/>
    <mergeCell ref="K3:K4"/>
    <mergeCell ref="B5:E5"/>
    <mergeCell ref="I3:J3"/>
    <mergeCell ref="H3:H4"/>
    <mergeCell ref="G3:G4"/>
    <mergeCell ref="N3:N4"/>
  </mergeCells>
  <pageMargins left="0" right="0" top="3.937007874015748E-2" bottom="0" header="0.15748031496062992" footer="0.15748031496062992"/>
  <pageSetup paperSize="9"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8"/>
  <sheetViews>
    <sheetView view="pageBreakPreview" zoomScale="70" zoomScaleNormal="70" zoomScaleSheetLayoutView="70" workbookViewId="0">
      <pane xSplit="1" ySplit="6" topLeftCell="E13" activePane="bottomRight" state="frozen"/>
      <selection pane="topRight" activeCell="B1" sqref="B1"/>
      <selection pane="bottomLeft" activeCell="A7" sqref="A7"/>
      <selection pane="bottomRight" activeCell="M17" sqref="M17"/>
    </sheetView>
  </sheetViews>
  <sheetFormatPr defaultColWidth="9.109375" defaultRowHeight="14.4" x14ac:dyDescent="0.3"/>
  <cols>
    <col min="1" max="1" width="47.109375" style="3" customWidth="1"/>
    <col min="2" max="2" width="20.109375" style="3" customWidth="1"/>
    <col min="3" max="3" width="13" style="3" bestFit="1" customWidth="1"/>
    <col min="4" max="4" width="18.33203125" style="3" customWidth="1"/>
    <col min="5" max="5" width="21" style="3" customWidth="1"/>
    <col min="6" max="6" width="13" style="3" bestFit="1" customWidth="1"/>
    <col min="7" max="7" width="16.6640625" style="3" customWidth="1"/>
    <col min="8" max="8" width="12.6640625" style="3" customWidth="1"/>
    <col min="9" max="9" width="17" style="3" customWidth="1"/>
    <col min="10" max="10" width="15.109375" style="3" customWidth="1"/>
    <col min="11" max="11" width="19.88671875" style="3" customWidth="1"/>
    <col min="12" max="12" width="13" style="3" bestFit="1" customWidth="1"/>
    <col min="13" max="13" width="19.88671875" style="3" customWidth="1"/>
    <col min="14" max="14" width="13" style="3" bestFit="1" customWidth="1"/>
    <col min="15" max="15" width="16" style="3" customWidth="1"/>
    <col min="16" max="16" width="12.5546875" style="3" customWidth="1"/>
    <col min="17" max="17" width="17.44140625" style="3" customWidth="1"/>
    <col min="18" max="18" width="15.44140625" style="3" customWidth="1"/>
    <col min="19" max="16384" width="9.109375" style="3"/>
  </cols>
  <sheetData>
    <row r="1" spans="1:18" ht="33" customHeight="1" x14ac:dyDescent="0.3">
      <c r="A1" s="105" t="s">
        <v>81</v>
      </c>
      <c r="B1" s="105"/>
      <c r="C1" s="105"/>
      <c r="D1" s="105"/>
      <c r="E1" s="105"/>
      <c r="F1" s="105"/>
      <c r="G1" s="105"/>
      <c r="H1" s="105"/>
      <c r="I1" s="105"/>
      <c r="J1" s="105"/>
      <c r="K1" s="105"/>
      <c r="L1" s="105"/>
      <c r="M1" s="105"/>
      <c r="N1" s="105"/>
      <c r="O1" s="105"/>
      <c r="P1" s="105"/>
      <c r="Q1" s="105"/>
      <c r="R1" s="105"/>
    </row>
    <row r="2" spans="1:18" ht="18" x14ac:dyDescent="0.3">
      <c r="A2" s="1"/>
      <c r="B2" s="1"/>
      <c r="C2" s="1"/>
      <c r="D2" s="1"/>
      <c r="E2" s="1"/>
      <c r="F2" s="1"/>
      <c r="G2" s="1"/>
      <c r="H2" s="1"/>
      <c r="I2" s="1"/>
      <c r="J2" s="1"/>
      <c r="K2" s="1"/>
      <c r="L2" s="1"/>
      <c r="M2" s="1"/>
      <c r="N2" s="4"/>
      <c r="O2" s="7"/>
      <c r="P2" s="7"/>
      <c r="Q2" s="7" t="s">
        <v>27</v>
      </c>
      <c r="R2" s="7"/>
    </row>
    <row r="3" spans="1:18" ht="15.6" x14ac:dyDescent="0.3">
      <c r="A3" s="107" t="s">
        <v>1</v>
      </c>
      <c r="B3" s="103" t="s">
        <v>70</v>
      </c>
      <c r="C3" s="103"/>
      <c r="D3" s="103"/>
      <c r="E3" s="106" t="s">
        <v>72</v>
      </c>
      <c r="F3" s="106"/>
      <c r="G3" s="106" t="s">
        <v>82</v>
      </c>
      <c r="H3" s="106"/>
      <c r="I3" s="106"/>
      <c r="J3" s="106"/>
      <c r="K3" s="106" t="s">
        <v>74</v>
      </c>
      <c r="L3" s="106"/>
      <c r="M3" s="106" t="s">
        <v>83</v>
      </c>
      <c r="N3" s="106"/>
      <c r="O3" s="99" t="s">
        <v>75</v>
      </c>
      <c r="P3" s="99"/>
      <c r="Q3" s="99" t="s">
        <v>84</v>
      </c>
      <c r="R3" s="99"/>
    </row>
    <row r="4" spans="1:18" ht="31.2" x14ac:dyDescent="0.3">
      <c r="A4" s="107"/>
      <c r="B4" s="103" t="s">
        <v>28</v>
      </c>
      <c r="C4" s="103"/>
      <c r="D4" s="48" t="s">
        <v>29</v>
      </c>
      <c r="E4" s="106" t="s">
        <v>30</v>
      </c>
      <c r="F4" s="106"/>
      <c r="G4" s="106" t="s">
        <v>31</v>
      </c>
      <c r="H4" s="106"/>
      <c r="I4" s="106" t="s">
        <v>32</v>
      </c>
      <c r="J4" s="106"/>
      <c r="K4" s="106" t="s">
        <v>30</v>
      </c>
      <c r="L4" s="106"/>
      <c r="M4" s="106" t="s">
        <v>30</v>
      </c>
      <c r="N4" s="106"/>
      <c r="O4" s="99"/>
      <c r="P4" s="99"/>
      <c r="Q4" s="99"/>
      <c r="R4" s="99"/>
    </row>
    <row r="5" spans="1:18" ht="46.8" x14ac:dyDescent="0.3">
      <c r="A5" s="107"/>
      <c r="B5" s="52" t="s">
        <v>33</v>
      </c>
      <c r="C5" s="52" t="s">
        <v>34</v>
      </c>
      <c r="D5" s="52" t="s">
        <v>33</v>
      </c>
      <c r="E5" s="56" t="s">
        <v>33</v>
      </c>
      <c r="F5" s="56" t="s">
        <v>34</v>
      </c>
      <c r="G5" s="56" t="s">
        <v>33</v>
      </c>
      <c r="H5" s="55" t="s">
        <v>35</v>
      </c>
      <c r="I5" s="56" t="s">
        <v>33</v>
      </c>
      <c r="J5" s="55" t="s">
        <v>35</v>
      </c>
      <c r="K5" s="56" t="s">
        <v>33</v>
      </c>
      <c r="L5" s="56" t="s">
        <v>34</v>
      </c>
      <c r="M5" s="56" t="s">
        <v>33</v>
      </c>
      <c r="N5" s="56" t="s">
        <v>34</v>
      </c>
      <c r="O5" s="56" t="s">
        <v>33</v>
      </c>
      <c r="P5" s="55" t="s">
        <v>35</v>
      </c>
      <c r="Q5" s="56" t="s">
        <v>33</v>
      </c>
      <c r="R5" s="55" t="s">
        <v>35</v>
      </c>
    </row>
    <row r="6" spans="1:18" ht="15.6" x14ac:dyDescent="0.3">
      <c r="A6" s="6">
        <v>1</v>
      </c>
      <c r="B6" s="53">
        <v>2</v>
      </c>
      <c r="C6" s="53">
        <v>3</v>
      </c>
      <c r="D6" s="53">
        <v>4</v>
      </c>
      <c r="E6" s="54">
        <v>5</v>
      </c>
      <c r="F6" s="54">
        <v>6</v>
      </c>
      <c r="G6" s="54">
        <v>7</v>
      </c>
      <c r="H6" s="54">
        <v>8</v>
      </c>
      <c r="I6" s="54">
        <v>9</v>
      </c>
      <c r="J6" s="54">
        <v>10</v>
      </c>
      <c r="K6" s="70" t="s">
        <v>36</v>
      </c>
      <c r="L6" s="70" t="s">
        <v>37</v>
      </c>
      <c r="M6" s="70" t="s">
        <v>38</v>
      </c>
      <c r="N6" s="70" t="s">
        <v>39</v>
      </c>
      <c r="O6" s="71">
        <v>15</v>
      </c>
      <c r="P6" s="71">
        <v>16</v>
      </c>
      <c r="Q6" s="71">
        <v>17</v>
      </c>
      <c r="R6" s="71">
        <v>18</v>
      </c>
    </row>
    <row r="7" spans="1:18" s="17" customFormat="1" ht="32.25" customHeight="1" x14ac:dyDescent="0.3">
      <c r="A7" s="16" t="s">
        <v>40</v>
      </c>
      <c r="B7" s="92">
        <f>B8+B17</f>
        <v>139109.70000000001</v>
      </c>
      <c r="C7" s="92">
        <f>B7/B36*100</f>
        <v>16.513911174981025</v>
      </c>
      <c r="D7" s="92">
        <f>D8+D17</f>
        <v>172734.8</v>
      </c>
      <c r="E7" s="92">
        <f>E8+E17</f>
        <v>173571.20000000001</v>
      </c>
      <c r="F7" s="92">
        <f>E7/E36*100</f>
        <v>18.470085498953178</v>
      </c>
      <c r="G7" s="92">
        <f>E7-B7</f>
        <v>34461.5</v>
      </c>
      <c r="H7" s="92">
        <f>E7/B7*100-100</f>
        <v>24.772895060516987</v>
      </c>
      <c r="I7" s="92">
        <f>I8+I17</f>
        <v>836.40000000000055</v>
      </c>
      <c r="J7" s="92">
        <f>E7/D7*100-100</f>
        <v>0.48421047756446001</v>
      </c>
      <c r="K7" s="92">
        <f>K8+K17</f>
        <v>180680</v>
      </c>
      <c r="L7" s="92">
        <f>K7/K36*100</f>
        <v>22.093784038832158</v>
      </c>
      <c r="M7" s="92">
        <f>M8+M17</f>
        <v>191295.40000000002</v>
      </c>
      <c r="N7" s="92">
        <f>M7/M36*100</f>
        <v>19.53691863046204</v>
      </c>
      <c r="O7" s="92">
        <f t="shared" ref="O7:O33" si="0">K7-E7</f>
        <v>7108.7999999999884</v>
      </c>
      <c r="P7" s="93">
        <f t="shared" ref="P7:P33" si="1">K7/E7*100-100</f>
        <v>4.0956103316679275</v>
      </c>
      <c r="Q7" s="93">
        <f>M7-K7</f>
        <v>10615.400000000023</v>
      </c>
      <c r="R7" s="93">
        <f>M7/K7*100-100</f>
        <v>5.8752490591100326</v>
      </c>
    </row>
    <row r="8" spans="1:18" s="17" customFormat="1" ht="17.399999999999999" x14ac:dyDescent="0.3">
      <c r="A8" s="16" t="s">
        <v>41</v>
      </c>
      <c r="B8" s="92">
        <f>B9+B10+B11+B12+B13+B14+B15+B16</f>
        <v>103728</v>
      </c>
      <c r="C8" s="92">
        <f>B8/B7*100</f>
        <v>74.56561260645374</v>
      </c>
      <c r="D8" s="92">
        <f>SUM(D9:D16)</f>
        <v>129170</v>
      </c>
      <c r="E8" s="92">
        <f>SUM(E9:E16)</f>
        <v>136730.5</v>
      </c>
      <c r="F8" s="92">
        <f>E8/E7*100</f>
        <v>78.774877399015494</v>
      </c>
      <c r="G8" s="92">
        <f>E8-B8</f>
        <v>33002.5</v>
      </c>
      <c r="H8" s="92">
        <f>E8/B8*100-100</f>
        <v>31.816385161190794</v>
      </c>
      <c r="I8" s="92">
        <f>SUM(I9:I16)</f>
        <v>7560.5000000000018</v>
      </c>
      <c r="J8" s="92">
        <f>E8/D8*100-100</f>
        <v>5.8531392738251782</v>
      </c>
      <c r="K8" s="92">
        <f>SUM(K9:K16)</f>
        <v>143809.29999999999</v>
      </c>
      <c r="L8" s="92">
        <f>K8/K7*100</f>
        <v>79.59336949302633</v>
      </c>
      <c r="M8" s="92">
        <f>SUM(M9:M16)</f>
        <v>154304.70000000001</v>
      </c>
      <c r="N8" s="92">
        <f>M8/M7*100</f>
        <v>80.66304783073717</v>
      </c>
      <c r="O8" s="92">
        <f t="shared" si="0"/>
        <v>7078.7999999999884</v>
      </c>
      <c r="P8" s="93">
        <f t="shared" si="1"/>
        <v>5.1771916287880089</v>
      </c>
      <c r="Q8" s="93">
        <f t="shared" ref="Q8:Q35" si="2">M8-K8</f>
        <v>10495.400000000023</v>
      </c>
      <c r="R8" s="93">
        <f t="shared" ref="R8:R33" si="3">M8/K8*100-100</f>
        <v>7.2981371858426627</v>
      </c>
    </row>
    <row r="9" spans="1:18" ht="18" x14ac:dyDescent="0.35">
      <c r="A9" s="18" t="s">
        <v>42</v>
      </c>
      <c r="B9" s="94">
        <v>32075.8</v>
      </c>
      <c r="C9" s="94">
        <f>B9/$B$8*100</f>
        <v>30.922990899275028</v>
      </c>
      <c r="D9" s="94">
        <v>35552</v>
      </c>
      <c r="E9" s="94">
        <v>40398.9</v>
      </c>
      <c r="F9" s="94">
        <f>E9/$E$8*100</f>
        <v>29.546370414794065</v>
      </c>
      <c r="G9" s="94">
        <f>E9-B9</f>
        <v>8323.1000000000022</v>
      </c>
      <c r="H9" s="94">
        <f>E9/B9*100-100</f>
        <v>25.948222647603501</v>
      </c>
      <c r="I9" s="94">
        <f>E9-D9</f>
        <v>4846.9000000000015</v>
      </c>
      <c r="J9" s="94">
        <f>E9/D9*100-100</f>
        <v>13.633269576957701</v>
      </c>
      <c r="K9" s="94">
        <v>43968.2</v>
      </c>
      <c r="L9" s="94">
        <f>K9/$K$8*100</f>
        <v>30.573961489277814</v>
      </c>
      <c r="M9" s="94">
        <v>47086</v>
      </c>
      <c r="N9" s="94">
        <f>M9/$M$8*100</f>
        <v>30.514948669742399</v>
      </c>
      <c r="O9" s="94">
        <f t="shared" si="0"/>
        <v>3569.2999999999956</v>
      </c>
      <c r="P9" s="95">
        <f t="shared" si="1"/>
        <v>8.8351415508838045</v>
      </c>
      <c r="Q9" s="95">
        <f t="shared" si="2"/>
        <v>3117.8000000000029</v>
      </c>
      <c r="R9" s="95">
        <f t="shared" si="3"/>
        <v>7.0910339745543496</v>
      </c>
    </row>
    <row r="10" spans="1:18" ht="47.4" x14ac:dyDescent="0.35">
      <c r="A10" s="18" t="s">
        <v>43</v>
      </c>
      <c r="B10" s="94">
        <v>4162.7</v>
      </c>
      <c r="C10" s="94">
        <f t="shared" ref="C10:C16" si="4">B10/$B$8*100</f>
        <v>4.0130919327471846</v>
      </c>
      <c r="D10" s="94">
        <v>4400</v>
      </c>
      <c r="E10" s="94">
        <v>4621.1000000000004</v>
      </c>
      <c r="F10" s="94">
        <f t="shared" ref="F10:F16" si="5">E10/$E$8*100</f>
        <v>3.3797141091417058</v>
      </c>
      <c r="G10" s="94">
        <f t="shared" ref="G10:G16" si="6">E10-B10</f>
        <v>458.40000000000055</v>
      </c>
      <c r="H10" s="94">
        <f t="shared" ref="H10:H16" si="7">E10/B10*100-100</f>
        <v>11.012083503495347</v>
      </c>
      <c r="I10" s="94">
        <f t="shared" ref="I10:I16" si="8">E10-D10</f>
        <v>221.10000000000036</v>
      </c>
      <c r="J10" s="94">
        <f t="shared" ref="J10:J16" si="9">E10/D10*100-100</f>
        <v>5.0250000000000057</v>
      </c>
      <c r="K10" s="94">
        <v>4681.1000000000004</v>
      </c>
      <c r="L10" s="94">
        <f t="shared" ref="L10:L16" si="10">K10/$K$8*100</f>
        <v>3.2550746022684214</v>
      </c>
      <c r="M10" s="94">
        <v>4926.7</v>
      </c>
      <c r="N10" s="94">
        <f t="shared" ref="N10:N16" si="11">M10/$M$8*100</f>
        <v>3.1928385849556102</v>
      </c>
      <c r="O10" s="94">
        <f t="shared" si="0"/>
        <v>60</v>
      </c>
      <c r="P10" s="95">
        <f t="shared" si="1"/>
        <v>1.2983921577113762</v>
      </c>
      <c r="Q10" s="95">
        <f t="shared" si="2"/>
        <v>245.59999999999945</v>
      </c>
      <c r="R10" s="95">
        <f t="shared" si="3"/>
        <v>5.2466300655828633</v>
      </c>
    </row>
    <row r="11" spans="1:18" ht="31.8" x14ac:dyDescent="0.35">
      <c r="A11" s="18" t="s">
        <v>44</v>
      </c>
      <c r="B11" s="94">
        <v>46790</v>
      </c>
      <c r="C11" s="94">
        <f>B11/$B$8*100</f>
        <v>45.108360327009102</v>
      </c>
      <c r="D11" s="94">
        <v>65780</v>
      </c>
      <c r="E11" s="94">
        <v>68045</v>
      </c>
      <c r="F11" s="94">
        <f t="shared" si="5"/>
        <v>49.76578012952487</v>
      </c>
      <c r="G11" s="94">
        <f t="shared" si="6"/>
        <v>21255</v>
      </c>
      <c r="H11" s="94">
        <f t="shared" si="7"/>
        <v>45.426373156657405</v>
      </c>
      <c r="I11" s="94">
        <f t="shared" si="8"/>
        <v>2265</v>
      </c>
      <c r="J11" s="94">
        <f t="shared" si="9"/>
        <v>3.4432958346001925</v>
      </c>
      <c r="K11" s="94">
        <v>71107</v>
      </c>
      <c r="L11" s="94">
        <f t="shared" si="10"/>
        <v>49.445341852022089</v>
      </c>
      <c r="M11" s="94">
        <v>75302</v>
      </c>
      <c r="N11" s="94">
        <f>M11/$M$8*100</f>
        <v>48.800846636557402</v>
      </c>
      <c r="O11" s="94">
        <f t="shared" si="0"/>
        <v>3062</v>
      </c>
      <c r="P11" s="95">
        <f t="shared" si="1"/>
        <v>4.4999632596076253</v>
      </c>
      <c r="Q11" s="95">
        <f t="shared" si="2"/>
        <v>4195</v>
      </c>
      <c r="R11" s="95">
        <f t="shared" si="3"/>
        <v>5.8995598183019951</v>
      </c>
    </row>
    <row r="12" spans="1:18" ht="31.8" hidden="1" x14ac:dyDescent="0.35">
      <c r="A12" s="18" t="s">
        <v>45</v>
      </c>
      <c r="B12" s="94"/>
      <c r="C12" s="94">
        <f t="shared" si="4"/>
        <v>0</v>
      </c>
      <c r="D12" s="94">
        <v>0</v>
      </c>
      <c r="E12" s="96">
        <v>0</v>
      </c>
      <c r="F12" s="96">
        <f t="shared" si="5"/>
        <v>0</v>
      </c>
      <c r="G12" s="96">
        <f t="shared" si="6"/>
        <v>0</v>
      </c>
      <c r="H12" s="96">
        <v>0</v>
      </c>
      <c r="I12" s="96">
        <f t="shared" si="8"/>
        <v>0</v>
      </c>
      <c r="J12" s="96">
        <v>0</v>
      </c>
      <c r="K12" s="94"/>
      <c r="L12" s="94">
        <f t="shared" si="10"/>
        <v>0</v>
      </c>
      <c r="M12" s="94"/>
      <c r="N12" s="94">
        <f t="shared" si="11"/>
        <v>0</v>
      </c>
      <c r="O12" s="94">
        <f t="shared" si="0"/>
        <v>0</v>
      </c>
      <c r="P12" s="95">
        <v>0</v>
      </c>
      <c r="Q12" s="95">
        <f t="shared" si="2"/>
        <v>0</v>
      </c>
      <c r="R12" s="95">
        <v>0</v>
      </c>
    </row>
    <row r="13" spans="1:18" ht="18" x14ac:dyDescent="0.35">
      <c r="A13" s="18" t="s">
        <v>46</v>
      </c>
      <c r="B13" s="94">
        <v>124.5</v>
      </c>
      <c r="C13" s="94">
        <f t="shared" si="4"/>
        <v>0.12002545118000925</v>
      </c>
      <c r="D13" s="94">
        <v>163</v>
      </c>
      <c r="E13" s="94">
        <v>86.5</v>
      </c>
      <c r="F13" s="94">
        <f t="shared" si="5"/>
        <v>6.3263134414048072E-2</v>
      </c>
      <c r="G13" s="94">
        <f t="shared" si="6"/>
        <v>-38</v>
      </c>
      <c r="H13" s="94">
        <f t="shared" si="7"/>
        <v>-30.52208835341365</v>
      </c>
      <c r="I13" s="94">
        <f t="shared" si="8"/>
        <v>-76.5</v>
      </c>
      <c r="J13" s="94">
        <f t="shared" si="9"/>
        <v>-46.932515337423311</v>
      </c>
      <c r="K13" s="94">
        <v>90</v>
      </c>
      <c r="L13" s="94">
        <f t="shared" si="10"/>
        <v>6.2582878854149218E-2</v>
      </c>
      <c r="M13" s="94">
        <v>94</v>
      </c>
      <c r="N13" s="94">
        <f t="shared" si="11"/>
        <v>6.0918429574731037E-2</v>
      </c>
      <c r="O13" s="94">
        <f t="shared" si="0"/>
        <v>3.5</v>
      </c>
      <c r="P13" s="95">
        <f t="shared" si="1"/>
        <v>4.0462427745664655</v>
      </c>
      <c r="Q13" s="95">
        <f t="shared" si="2"/>
        <v>4</v>
      </c>
      <c r="R13" s="95">
        <f t="shared" si="3"/>
        <v>4.4444444444444571</v>
      </c>
    </row>
    <row r="14" spans="1:18" ht="31.8" x14ac:dyDescent="0.35">
      <c r="A14" s="18" t="s">
        <v>47</v>
      </c>
      <c r="B14" s="94">
        <v>3175</v>
      </c>
      <c r="C14" s="94">
        <f t="shared" si="4"/>
        <v>3.0608900200524447</v>
      </c>
      <c r="D14" s="94">
        <v>3575</v>
      </c>
      <c r="E14" s="94">
        <v>5294</v>
      </c>
      <c r="F14" s="94">
        <f t="shared" si="5"/>
        <v>3.8718500992828959</v>
      </c>
      <c r="G14" s="94">
        <f t="shared" si="6"/>
        <v>2119</v>
      </c>
      <c r="H14" s="94">
        <f t="shared" si="7"/>
        <v>66.740157480314963</v>
      </c>
      <c r="I14" s="94">
        <f t="shared" si="8"/>
        <v>1719</v>
      </c>
      <c r="J14" s="94">
        <f t="shared" si="9"/>
        <v>48.08391608391608</v>
      </c>
      <c r="K14" s="94">
        <v>3959</v>
      </c>
      <c r="L14" s="94">
        <f t="shared" si="10"/>
        <v>2.752951304261964</v>
      </c>
      <c r="M14" s="94">
        <v>4166</v>
      </c>
      <c r="N14" s="94">
        <f t="shared" si="11"/>
        <v>2.699852953280101</v>
      </c>
      <c r="O14" s="94">
        <f t="shared" si="0"/>
        <v>-1335</v>
      </c>
      <c r="P14" s="95">
        <f t="shared" si="1"/>
        <v>-25.217227049489992</v>
      </c>
      <c r="Q14" s="95">
        <f t="shared" si="2"/>
        <v>207</v>
      </c>
      <c r="R14" s="95">
        <f t="shared" si="3"/>
        <v>5.2285930790603601</v>
      </c>
    </row>
    <row r="15" spans="1:18" ht="18" x14ac:dyDescent="0.35">
      <c r="A15" s="18" t="s">
        <v>48</v>
      </c>
      <c r="B15" s="94">
        <v>15500</v>
      </c>
      <c r="C15" s="94">
        <f t="shared" si="4"/>
        <v>14.942927656948942</v>
      </c>
      <c r="D15" s="94">
        <v>17700</v>
      </c>
      <c r="E15" s="94">
        <v>16600</v>
      </c>
      <c r="F15" s="94">
        <f t="shared" si="5"/>
        <v>12.140670881771074</v>
      </c>
      <c r="G15" s="94">
        <f t="shared" si="6"/>
        <v>1100</v>
      </c>
      <c r="H15" s="94">
        <f t="shared" si="7"/>
        <v>7.0967741935483986</v>
      </c>
      <c r="I15" s="94">
        <f t="shared" si="8"/>
        <v>-1100</v>
      </c>
      <c r="J15" s="94">
        <f t="shared" si="9"/>
        <v>-6.2146892655367196</v>
      </c>
      <c r="K15" s="94">
        <v>18252</v>
      </c>
      <c r="L15" s="94">
        <f t="shared" si="10"/>
        <v>12.69180783162146</v>
      </c>
      <c r="M15" s="94">
        <v>20908</v>
      </c>
      <c r="N15" s="94">
        <f t="shared" si="11"/>
        <v>13.549814101579535</v>
      </c>
      <c r="O15" s="94">
        <f t="shared" si="0"/>
        <v>1652</v>
      </c>
      <c r="P15" s="95">
        <f t="shared" si="1"/>
        <v>9.9518072289156692</v>
      </c>
      <c r="Q15" s="95">
        <f t="shared" si="2"/>
        <v>2656</v>
      </c>
      <c r="R15" s="95">
        <f t="shared" si="3"/>
        <v>14.55182993644533</v>
      </c>
    </row>
    <row r="16" spans="1:18" ht="18" x14ac:dyDescent="0.35">
      <c r="A16" s="18" t="s">
        <v>49</v>
      </c>
      <c r="B16" s="94">
        <v>1900</v>
      </c>
      <c r="C16" s="94">
        <f t="shared" si="4"/>
        <v>1.8317137127872898</v>
      </c>
      <c r="D16" s="94">
        <v>2000</v>
      </c>
      <c r="E16" s="94">
        <v>1685</v>
      </c>
      <c r="F16" s="94">
        <f t="shared" si="5"/>
        <v>1.2323512310713409</v>
      </c>
      <c r="G16" s="94">
        <f t="shared" si="6"/>
        <v>-215</v>
      </c>
      <c r="H16" s="94">
        <f t="shared" si="7"/>
        <v>-11.31578947368422</v>
      </c>
      <c r="I16" s="94">
        <f t="shared" si="8"/>
        <v>-315</v>
      </c>
      <c r="J16" s="94">
        <f t="shared" si="9"/>
        <v>-15.75</v>
      </c>
      <c r="K16" s="94">
        <v>1752</v>
      </c>
      <c r="L16" s="94">
        <f t="shared" si="10"/>
        <v>1.2182800416941046</v>
      </c>
      <c r="M16" s="94">
        <v>1822</v>
      </c>
      <c r="N16" s="94">
        <f t="shared" si="11"/>
        <v>1.1807806243102121</v>
      </c>
      <c r="O16" s="94">
        <f t="shared" si="0"/>
        <v>67</v>
      </c>
      <c r="P16" s="95">
        <f t="shared" si="1"/>
        <v>3.9762611275964304</v>
      </c>
      <c r="Q16" s="95">
        <f t="shared" si="2"/>
        <v>70</v>
      </c>
      <c r="R16" s="95">
        <f t="shared" si="3"/>
        <v>3.9954337899543333</v>
      </c>
    </row>
    <row r="17" spans="1:18" s="17" customFormat="1" ht="17.399999999999999" x14ac:dyDescent="0.3">
      <c r="A17" s="16" t="s">
        <v>50</v>
      </c>
      <c r="B17" s="92">
        <f>B19+B20+B22+B23+B24+B25+B26+B27+B21</f>
        <v>35381.699999999997</v>
      </c>
      <c r="C17" s="92">
        <f>B17/B7*100</f>
        <v>25.434387393546242</v>
      </c>
      <c r="D17" s="92">
        <f>SUM(D18:D27)</f>
        <v>43564.800000000003</v>
      </c>
      <c r="E17" s="92">
        <f>E19+E20+E22+E23+E24+E25+E26+E27+E21</f>
        <v>36840.699999999997</v>
      </c>
      <c r="F17" s="92">
        <f>E17/E7*100</f>
        <v>21.225122600984491</v>
      </c>
      <c r="G17" s="92">
        <f>E17-B17</f>
        <v>1459</v>
      </c>
      <c r="H17" s="92">
        <f>E17/B17*100-100</f>
        <v>4.1236006183987826</v>
      </c>
      <c r="I17" s="92">
        <f>I19+I20+I23+I22+I24+I25+I26+I27+I21</f>
        <v>-6724.1000000000013</v>
      </c>
      <c r="J17" s="92">
        <f>E17/D17*100-100</f>
        <v>-15.434708755692682</v>
      </c>
      <c r="K17" s="92">
        <f>SUM(K18:K27)</f>
        <v>36870.699999999997</v>
      </c>
      <c r="L17" s="92">
        <f>K17/K7*100</f>
        <v>20.406630506973652</v>
      </c>
      <c r="M17" s="92">
        <f>SUM(M18:M27)</f>
        <v>36990.699999999997</v>
      </c>
      <c r="N17" s="92">
        <f>M17/M7*100</f>
        <v>19.336952169262823</v>
      </c>
      <c r="O17" s="92">
        <f t="shared" si="0"/>
        <v>30</v>
      </c>
      <c r="P17" s="93">
        <f t="shared" si="1"/>
        <v>8.1431677465417351E-2</v>
      </c>
      <c r="Q17" s="93">
        <f t="shared" si="2"/>
        <v>120</v>
      </c>
      <c r="R17" s="93">
        <f t="shared" si="3"/>
        <v>0.32546168095532835</v>
      </c>
    </row>
    <row r="18" spans="1:18" ht="31.8" hidden="1" x14ac:dyDescent="0.35">
      <c r="A18" s="19" t="s">
        <v>67</v>
      </c>
      <c r="B18" s="96"/>
      <c r="C18" s="96">
        <v>0</v>
      </c>
      <c r="D18" s="96"/>
      <c r="E18" s="96"/>
      <c r="F18" s="96">
        <v>0</v>
      </c>
      <c r="G18" s="96">
        <v>0</v>
      </c>
      <c r="H18" s="96" t="e">
        <f t="shared" ref="H18" si="12">E18/B18*100</f>
        <v>#DIV/0!</v>
      </c>
      <c r="I18" s="96">
        <v>0</v>
      </c>
      <c r="J18" s="96" t="e">
        <f>E18/D18*100-100</f>
        <v>#DIV/0!</v>
      </c>
      <c r="K18" s="96"/>
      <c r="L18" s="96">
        <v>0</v>
      </c>
      <c r="M18" s="96"/>
      <c r="N18" s="96">
        <v>0</v>
      </c>
      <c r="O18" s="96">
        <f t="shared" si="0"/>
        <v>0</v>
      </c>
      <c r="P18" s="97" t="e">
        <f t="shared" si="1"/>
        <v>#DIV/0!</v>
      </c>
      <c r="Q18" s="97">
        <f t="shared" si="2"/>
        <v>0</v>
      </c>
      <c r="R18" s="97" t="e">
        <f t="shared" si="3"/>
        <v>#DIV/0!</v>
      </c>
    </row>
    <row r="19" spans="1:18" ht="31.8" x14ac:dyDescent="0.35">
      <c r="A19" s="18" t="s">
        <v>51</v>
      </c>
      <c r="B19" s="94">
        <v>3795.9</v>
      </c>
      <c r="C19" s="94">
        <f>B19/$B$17*100</f>
        <v>10.728427407388565</v>
      </c>
      <c r="D19" s="94">
        <v>3795.9</v>
      </c>
      <c r="E19" s="94">
        <v>4280.1000000000004</v>
      </c>
      <c r="F19" s="94">
        <f>E19/$E$17*100</f>
        <v>11.617857423990317</v>
      </c>
      <c r="G19" s="94">
        <f>E19-B19</f>
        <v>484.20000000000027</v>
      </c>
      <c r="H19" s="94">
        <f>E19/B19*100-100</f>
        <v>12.755868173555697</v>
      </c>
      <c r="I19" s="94">
        <f>E19-D19</f>
        <v>484.20000000000027</v>
      </c>
      <c r="J19" s="94">
        <f t="shared" ref="J19:J27" si="13">E19/D19*100-100</f>
        <v>12.755868173555697</v>
      </c>
      <c r="K19" s="94">
        <v>4280.1000000000004</v>
      </c>
      <c r="L19" s="94">
        <f>K19/$K$17*100</f>
        <v>11.608404505474539</v>
      </c>
      <c r="M19" s="94">
        <v>4280.1000000000004</v>
      </c>
      <c r="N19" s="94">
        <f>M19/$M$17*100</f>
        <v>11.570746160521431</v>
      </c>
      <c r="O19" s="94">
        <f t="shared" si="0"/>
        <v>0</v>
      </c>
      <c r="P19" s="95">
        <f t="shared" si="1"/>
        <v>0</v>
      </c>
      <c r="Q19" s="95">
        <f t="shared" si="2"/>
        <v>0</v>
      </c>
      <c r="R19" s="95">
        <f t="shared" si="3"/>
        <v>0</v>
      </c>
    </row>
    <row r="20" spans="1:18" ht="18" x14ac:dyDescent="0.35">
      <c r="A20" s="18" t="s">
        <v>52</v>
      </c>
      <c r="B20" s="94">
        <v>5531.5</v>
      </c>
      <c r="C20" s="94">
        <f t="shared" ref="C20:C27" si="14">B20/$B$17*100</f>
        <v>15.633788088192485</v>
      </c>
      <c r="D20" s="94">
        <v>6046.5</v>
      </c>
      <c r="E20" s="94">
        <v>5634</v>
      </c>
      <c r="F20" s="94">
        <f t="shared" ref="F20:F27" si="15">E20/$E$17*100</f>
        <v>15.292869028004356</v>
      </c>
      <c r="G20" s="94">
        <f>E20-B20</f>
        <v>102.5</v>
      </c>
      <c r="H20" s="94">
        <f t="shared" ref="H20:H27" si="16">E20/B20*100-100</f>
        <v>1.8530235921540168</v>
      </c>
      <c r="I20" s="94">
        <f>E20-D20</f>
        <v>-412.5</v>
      </c>
      <c r="J20" s="94">
        <f t="shared" si="13"/>
        <v>-6.8221285040932713</v>
      </c>
      <c r="K20" s="94">
        <v>5634</v>
      </c>
      <c r="L20" s="94">
        <f t="shared" ref="L20:L27" si="17">K20/$K$17*100</f>
        <v>15.280425920853144</v>
      </c>
      <c r="M20" s="94">
        <v>5634</v>
      </c>
      <c r="N20" s="94">
        <f>M20/$M$17*100</f>
        <v>15.230855323094724</v>
      </c>
      <c r="O20" s="94">
        <f t="shared" si="0"/>
        <v>0</v>
      </c>
      <c r="P20" s="95">
        <f t="shared" si="1"/>
        <v>0</v>
      </c>
      <c r="Q20" s="95">
        <f t="shared" si="2"/>
        <v>0</v>
      </c>
      <c r="R20" s="95">
        <f t="shared" si="3"/>
        <v>0</v>
      </c>
    </row>
    <row r="21" spans="1:18" ht="31.8" x14ac:dyDescent="0.35">
      <c r="A21" s="18" t="s">
        <v>71</v>
      </c>
      <c r="B21" s="94">
        <v>150</v>
      </c>
      <c r="C21" s="94">
        <f t="shared" si="14"/>
        <v>0.42394797310474064</v>
      </c>
      <c r="D21" s="94">
        <v>445.3</v>
      </c>
      <c r="E21" s="94">
        <v>150</v>
      </c>
      <c r="F21" s="94">
        <f t="shared" si="15"/>
        <v>0.4071583873270595</v>
      </c>
      <c r="G21" s="94">
        <f>E21-B21</f>
        <v>0</v>
      </c>
      <c r="H21" s="94">
        <f t="shared" si="16"/>
        <v>0</v>
      </c>
      <c r="I21" s="94">
        <f>E21-D21</f>
        <v>-295.3</v>
      </c>
      <c r="J21" s="94">
        <f t="shared" si="13"/>
        <v>-66.314843925443526</v>
      </c>
      <c r="K21" s="94">
        <v>150</v>
      </c>
      <c r="L21" s="94">
        <f t="shared" si="17"/>
        <v>0.40682710119417315</v>
      </c>
      <c r="M21" s="94">
        <v>150</v>
      </c>
      <c r="N21" s="94">
        <f>M21/$M$17*100</f>
        <v>0.40550733022083929</v>
      </c>
      <c r="O21" s="94">
        <f t="shared" si="0"/>
        <v>0</v>
      </c>
      <c r="P21" s="95">
        <f t="shared" si="1"/>
        <v>0</v>
      </c>
      <c r="Q21" s="95">
        <f t="shared" si="2"/>
        <v>0</v>
      </c>
      <c r="R21" s="95">
        <f t="shared" si="3"/>
        <v>0</v>
      </c>
    </row>
    <row r="22" spans="1:18" ht="31.8" x14ac:dyDescent="0.35">
      <c r="A22" s="18" t="s">
        <v>53</v>
      </c>
      <c r="B22" s="94">
        <v>223.5</v>
      </c>
      <c r="C22" s="94">
        <f t="shared" si="14"/>
        <v>0.63168247992606352</v>
      </c>
      <c r="D22" s="94">
        <v>223.5</v>
      </c>
      <c r="E22" s="94">
        <v>174.8</v>
      </c>
      <c r="F22" s="94">
        <f t="shared" si="15"/>
        <v>0.47447524069846669</v>
      </c>
      <c r="G22" s="94">
        <f t="shared" ref="G22:G27" si="18">E22-B22</f>
        <v>-48.699999999999989</v>
      </c>
      <c r="H22" s="94">
        <f t="shared" si="16"/>
        <v>-21.789709172259506</v>
      </c>
      <c r="I22" s="94">
        <f t="shared" ref="I22:I27" si="19">E22-D22</f>
        <v>-48.699999999999989</v>
      </c>
      <c r="J22" s="94">
        <f t="shared" si="13"/>
        <v>-21.789709172259506</v>
      </c>
      <c r="K22" s="94">
        <v>174.8</v>
      </c>
      <c r="L22" s="94">
        <f t="shared" si="17"/>
        <v>0.4740891819249432</v>
      </c>
      <c r="M22" s="94">
        <v>174.8</v>
      </c>
      <c r="N22" s="94">
        <f t="shared" ref="N22:N27" si="20">M22/$M$17*100</f>
        <v>0.47255120881735146</v>
      </c>
      <c r="O22" s="94">
        <f t="shared" si="0"/>
        <v>0</v>
      </c>
      <c r="P22" s="95">
        <f t="shared" si="1"/>
        <v>0</v>
      </c>
      <c r="Q22" s="95">
        <f t="shared" si="2"/>
        <v>0</v>
      </c>
      <c r="R22" s="95">
        <f t="shared" si="3"/>
        <v>0</v>
      </c>
    </row>
    <row r="23" spans="1:18" ht="31.8" x14ac:dyDescent="0.35">
      <c r="A23" s="18" t="s">
        <v>54</v>
      </c>
      <c r="B23" s="94">
        <v>24580.1</v>
      </c>
      <c r="C23" s="94">
        <f t="shared" si="14"/>
        <v>69.471223824745564</v>
      </c>
      <c r="D23" s="94">
        <v>28211.200000000001</v>
      </c>
      <c r="E23" s="94">
        <v>25373.599999999999</v>
      </c>
      <c r="F23" s="94">
        <f t="shared" si="15"/>
        <v>68.873827044545848</v>
      </c>
      <c r="G23" s="94">
        <f t="shared" si="18"/>
        <v>793.5</v>
      </c>
      <c r="H23" s="94">
        <f t="shared" si="16"/>
        <v>3.2282212033311453</v>
      </c>
      <c r="I23" s="94">
        <f t="shared" si="19"/>
        <v>-2837.6000000000022</v>
      </c>
      <c r="J23" s="94">
        <f t="shared" si="13"/>
        <v>-10.058416515426501</v>
      </c>
      <c r="K23" s="94">
        <v>25543.599999999999</v>
      </c>
      <c r="L23" s="94">
        <f t="shared" si="17"/>
        <v>69.278858280423208</v>
      </c>
      <c r="M23" s="94">
        <v>25663.599999999999</v>
      </c>
      <c r="N23" s="94">
        <f t="shared" si="20"/>
        <v>69.378519465703548</v>
      </c>
      <c r="O23" s="94">
        <f t="shared" si="0"/>
        <v>170</v>
      </c>
      <c r="P23" s="95">
        <f t="shared" si="1"/>
        <v>0.66998770375508343</v>
      </c>
      <c r="Q23" s="95">
        <f t="shared" si="2"/>
        <v>120</v>
      </c>
      <c r="R23" s="95">
        <f t="shared" si="3"/>
        <v>0.46978499506727189</v>
      </c>
    </row>
    <row r="24" spans="1:18" ht="47.4" x14ac:dyDescent="0.35">
      <c r="A24" s="20" t="s">
        <v>55</v>
      </c>
      <c r="B24" s="94">
        <v>300</v>
      </c>
      <c r="C24" s="94">
        <f t="shared" si="14"/>
        <v>0.84789594620948128</v>
      </c>
      <c r="D24" s="94">
        <v>1039.8</v>
      </c>
      <c r="E24" s="94">
        <v>400</v>
      </c>
      <c r="F24" s="94">
        <f t="shared" si="15"/>
        <v>1.0857556995388253</v>
      </c>
      <c r="G24" s="94">
        <f t="shared" si="18"/>
        <v>100</v>
      </c>
      <c r="H24" s="94">
        <f t="shared" si="16"/>
        <v>33.333333333333314</v>
      </c>
      <c r="I24" s="94">
        <f t="shared" si="19"/>
        <v>-639.79999999999995</v>
      </c>
      <c r="J24" s="94">
        <f t="shared" si="13"/>
        <v>-61.531063666089629</v>
      </c>
      <c r="K24" s="94">
        <v>400</v>
      </c>
      <c r="L24" s="94">
        <f t="shared" si="17"/>
        <v>1.0848722698511286</v>
      </c>
      <c r="M24" s="94">
        <v>400</v>
      </c>
      <c r="N24" s="94">
        <f t="shared" si="20"/>
        <v>1.081352880588905</v>
      </c>
      <c r="O24" s="94">
        <f t="shared" si="0"/>
        <v>0</v>
      </c>
      <c r="P24" s="95">
        <f t="shared" si="1"/>
        <v>0</v>
      </c>
      <c r="Q24" s="95">
        <f t="shared" si="2"/>
        <v>0</v>
      </c>
      <c r="R24" s="95">
        <f t="shared" si="3"/>
        <v>0</v>
      </c>
    </row>
    <row r="25" spans="1:18" ht="47.4" x14ac:dyDescent="0.35">
      <c r="A25" s="20" t="s">
        <v>56</v>
      </c>
      <c r="B25" s="94">
        <v>552.5</v>
      </c>
      <c r="C25" s="94">
        <f t="shared" si="14"/>
        <v>1.5615417009357946</v>
      </c>
      <c r="D25" s="94">
        <v>1794.4</v>
      </c>
      <c r="E25" s="94">
        <v>580</v>
      </c>
      <c r="F25" s="94">
        <f t="shared" si="15"/>
        <v>1.5743457643312968</v>
      </c>
      <c r="G25" s="94">
        <f t="shared" si="18"/>
        <v>27.5</v>
      </c>
      <c r="H25" s="94">
        <f t="shared" si="16"/>
        <v>4.9773755656108705</v>
      </c>
      <c r="I25" s="94">
        <f t="shared" si="19"/>
        <v>-1214.4000000000001</v>
      </c>
      <c r="J25" s="94">
        <f t="shared" si="13"/>
        <v>-67.67721801159162</v>
      </c>
      <c r="K25" s="94">
        <v>440</v>
      </c>
      <c r="L25" s="94">
        <f t="shared" si="17"/>
        <v>1.1933594968362413</v>
      </c>
      <c r="M25" s="94">
        <v>440</v>
      </c>
      <c r="N25" s="94">
        <f t="shared" si="20"/>
        <v>1.1894881686477954</v>
      </c>
      <c r="O25" s="94">
        <f t="shared" si="0"/>
        <v>-140</v>
      </c>
      <c r="P25" s="95">
        <f t="shared" si="1"/>
        <v>-24.137931034482762</v>
      </c>
      <c r="Q25" s="95">
        <f t="shared" si="2"/>
        <v>0</v>
      </c>
      <c r="R25" s="95">
        <f t="shared" si="3"/>
        <v>0</v>
      </c>
    </row>
    <row r="26" spans="1:18" ht="18" x14ac:dyDescent="0.35">
      <c r="A26" s="18" t="s">
        <v>57</v>
      </c>
      <c r="B26" s="94">
        <v>140</v>
      </c>
      <c r="C26" s="94">
        <f t="shared" si="14"/>
        <v>0.39568477489775788</v>
      </c>
      <c r="D26" s="94">
        <v>1500</v>
      </c>
      <c r="E26" s="94">
        <v>140</v>
      </c>
      <c r="F26" s="94">
        <f t="shared" si="15"/>
        <v>0.38001449483858885</v>
      </c>
      <c r="G26" s="94">
        <f t="shared" si="18"/>
        <v>0</v>
      </c>
      <c r="H26" s="94">
        <f t="shared" si="16"/>
        <v>0</v>
      </c>
      <c r="I26" s="94">
        <f t="shared" si="19"/>
        <v>-1360</v>
      </c>
      <c r="J26" s="94">
        <f t="shared" si="13"/>
        <v>-90.666666666666671</v>
      </c>
      <c r="K26" s="94">
        <v>140</v>
      </c>
      <c r="L26" s="94">
        <f t="shared" si="17"/>
        <v>0.37970529444789497</v>
      </c>
      <c r="M26" s="94">
        <v>140</v>
      </c>
      <c r="N26" s="94">
        <f t="shared" si="20"/>
        <v>0.37847350820611669</v>
      </c>
      <c r="O26" s="94">
        <f t="shared" si="0"/>
        <v>0</v>
      </c>
      <c r="P26" s="95">
        <f t="shared" si="1"/>
        <v>0</v>
      </c>
      <c r="Q26" s="95">
        <f t="shared" si="2"/>
        <v>0</v>
      </c>
      <c r="R26" s="95">
        <f t="shared" si="3"/>
        <v>0</v>
      </c>
    </row>
    <row r="27" spans="1:18" ht="18" x14ac:dyDescent="0.35">
      <c r="A27" s="18" t="s">
        <v>58</v>
      </c>
      <c r="B27" s="94">
        <v>108.2</v>
      </c>
      <c r="C27" s="94">
        <f t="shared" si="14"/>
        <v>0.30580780459955292</v>
      </c>
      <c r="D27" s="94">
        <f>400+108.2</f>
        <v>508.2</v>
      </c>
      <c r="E27" s="94">
        <v>108.2</v>
      </c>
      <c r="F27" s="94">
        <f t="shared" si="15"/>
        <v>0.29369691672525228</v>
      </c>
      <c r="G27" s="94">
        <f t="shared" si="18"/>
        <v>0</v>
      </c>
      <c r="H27" s="94">
        <f t="shared" si="16"/>
        <v>0</v>
      </c>
      <c r="I27" s="94">
        <f t="shared" si="19"/>
        <v>-400</v>
      </c>
      <c r="J27" s="94">
        <f t="shared" si="13"/>
        <v>-78.709169618260532</v>
      </c>
      <c r="K27" s="94">
        <v>108.2</v>
      </c>
      <c r="L27" s="94">
        <f t="shared" si="17"/>
        <v>0.29345794899473027</v>
      </c>
      <c r="M27" s="94">
        <v>108.2</v>
      </c>
      <c r="N27" s="94">
        <f t="shared" si="20"/>
        <v>0.29250595419929876</v>
      </c>
      <c r="O27" s="94">
        <f t="shared" si="0"/>
        <v>0</v>
      </c>
      <c r="P27" s="95">
        <f t="shared" si="1"/>
        <v>0</v>
      </c>
      <c r="Q27" s="95">
        <f t="shared" si="2"/>
        <v>0</v>
      </c>
      <c r="R27" s="95">
        <f t="shared" si="3"/>
        <v>0</v>
      </c>
    </row>
    <row r="28" spans="1:18" s="17" customFormat="1" ht="17.399999999999999" x14ac:dyDescent="0.3">
      <c r="A28" s="21" t="s">
        <v>59</v>
      </c>
      <c r="B28" s="92">
        <f>SUM(B29:B35)</f>
        <v>703269.18</v>
      </c>
      <c r="C28" s="92">
        <f>B28/B36*100</f>
        <v>83.486088825018967</v>
      </c>
      <c r="D28" s="92">
        <f>D29+D30+D31+D32+D33+D35+D34</f>
        <v>898365.03766999999</v>
      </c>
      <c r="E28" s="92">
        <f>E29+E30+E31+E32+E33+E34+E35</f>
        <v>766171.06599999999</v>
      </c>
      <c r="F28" s="92">
        <f>E28/E36*100</f>
        <v>81.529914501046818</v>
      </c>
      <c r="G28" s="92">
        <f>E28-B28</f>
        <v>62901.88599999994</v>
      </c>
      <c r="H28" s="92">
        <f>E28/B28*100-100</f>
        <v>8.9442119445643868</v>
      </c>
      <c r="I28" s="92">
        <f>I29+I30+I31+I32+I33+I35</f>
        <v>-132193.97167</v>
      </c>
      <c r="J28" s="92">
        <f>E28/D28*100-100</f>
        <v>-14.714950618832887</v>
      </c>
      <c r="K28" s="92">
        <f>K29+K30+K31+K32+K33</f>
        <v>637106.576</v>
      </c>
      <c r="L28" s="92">
        <f>K28/K36*100</f>
        <v>77.906215961167845</v>
      </c>
      <c r="M28" s="92">
        <f>M29+M30+M31+M32+M33</f>
        <v>787852.86600000004</v>
      </c>
      <c r="N28" s="92">
        <f>M28/M36*100</f>
        <v>80.46308136953796</v>
      </c>
      <c r="O28" s="92">
        <f t="shared" si="0"/>
        <v>-129064.48999999999</v>
      </c>
      <c r="P28" s="93">
        <f t="shared" si="1"/>
        <v>-16.845388155130365</v>
      </c>
      <c r="Q28" s="93">
        <f t="shared" si="2"/>
        <v>150746.29000000004</v>
      </c>
      <c r="R28" s="93">
        <f t="shared" si="3"/>
        <v>23.661078958946419</v>
      </c>
    </row>
    <row r="29" spans="1:18" ht="31.8" x14ac:dyDescent="0.35">
      <c r="A29" s="22" t="s">
        <v>14</v>
      </c>
      <c r="B29" s="94">
        <v>151877</v>
      </c>
      <c r="C29" s="94">
        <f>B29/$B$28*100</f>
        <v>21.595856084579161</v>
      </c>
      <c r="D29" s="94">
        <v>151877</v>
      </c>
      <c r="E29" s="94">
        <v>150352</v>
      </c>
      <c r="F29" s="94">
        <f>E29/$E$28*100</f>
        <v>19.623815969056707</v>
      </c>
      <c r="G29" s="94">
        <f>E29-B29</f>
        <v>-1525</v>
      </c>
      <c r="H29" s="94">
        <f>E29/B29*100-100</f>
        <v>-1.0041020035950226</v>
      </c>
      <c r="I29" s="94">
        <f>E29-D29</f>
        <v>-1525</v>
      </c>
      <c r="J29" s="94">
        <f>E29/D29*100-100</f>
        <v>-1.0041020035950226</v>
      </c>
      <c r="K29" s="94">
        <v>129714</v>
      </c>
      <c r="L29" s="94">
        <f>K29/$K$28*100</f>
        <v>20.359858913149878</v>
      </c>
      <c r="M29" s="94">
        <v>130928</v>
      </c>
      <c r="N29" s="94">
        <f>M29/$M$28*100</f>
        <v>16.618331372548436</v>
      </c>
      <c r="O29" s="94">
        <f t="shared" si="0"/>
        <v>-20638</v>
      </c>
      <c r="P29" s="95">
        <f>K29/E29*100-100</f>
        <v>-13.726455251676057</v>
      </c>
      <c r="Q29" s="95">
        <f t="shared" si="2"/>
        <v>1214</v>
      </c>
      <c r="R29" s="95">
        <f t="shared" si="3"/>
        <v>0.93590514516552048</v>
      </c>
    </row>
    <row r="30" spans="1:18" ht="47.4" x14ac:dyDescent="0.35">
      <c r="A30" s="22" t="s">
        <v>21</v>
      </c>
      <c r="B30" s="94">
        <v>288893.18</v>
      </c>
      <c r="C30" s="94">
        <f t="shared" ref="C30:C33" si="21">B30/$B$28*100</f>
        <v>41.078606629683385</v>
      </c>
      <c r="D30" s="94">
        <v>453701.43300000002</v>
      </c>
      <c r="E30" s="94">
        <v>292538.52600000001</v>
      </c>
      <c r="F30" s="94">
        <f t="shared" ref="F30:F35" si="22">E30/$E$28*100</f>
        <v>38.181881172735388</v>
      </c>
      <c r="G30" s="94">
        <f t="shared" ref="G30:G33" si="23">E30-B30</f>
        <v>3645.3460000000196</v>
      </c>
      <c r="H30" s="94">
        <f t="shared" ref="H30:J39" si="24">E30/B30*100-100</f>
        <v>1.2618317954061808</v>
      </c>
      <c r="I30" s="94">
        <f t="shared" ref="I30:I36" si="25">E30-D30</f>
        <v>-161162.90700000001</v>
      </c>
      <c r="J30" s="94">
        <f t="shared" ref="J30:J36" si="26">E30/D30*100-100</f>
        <v>-35.521798098442417</v>
      </c>
      <c r="K30" s="94">
        <v>207717.046</v>
      </c>
      <c r="L30" s="94">
        <f t="shared" ref="L30:L35" si="27">K30/$K$28*100</f>
        <v>32.603186629170814</v>
      </c>
      <c r="M30" s="94">
        <v>360595.54599999997</v>
      </c>
      <c r="N30" s="94">
        <f>M30/$M$28*100</f>
        <v>45.769402075133151</v>
      </c>
      <c r="O30" s="94">
        <f t="shared" si="0"/>
        <v>-84821.48000000001</v>
      </c>
      <c r="P30" s="95">
        <f>K30/E30*100-100</f>
        <v>-28.994977570920014</v>
      </c>
      <c r="Q30" s="95">
        <f t="shared" si="2"/>
        <v>152878.49999999997</v>
      </c>
      <c r="R30" s="95">
        <f t="shared" si="3"/>
        <v>73.599400214848032</v>
      </c>
    </row>
    <row r="31" spans="1:18" ht="31.8" x14ac:dyDescent="0.35">
      <c r="A31" s="22" t="s">
        <v>24</v>
      </c>
      <c r="B31" s="94">
        <v>246381.2</v>
      </c>
      <c r="C31" s="94">
        <f t="shared" si="21"/>
        <v>35.033697907819587</v>
      </c>
      <c r="D31" s="94">
        <v>262959.8</v>
      </c>
      <c r="E31" s="94">
        <v>268867.44</v>
      </c>
      <c r="F31" s="94">
        <f t="shared" si="22"/>
        <v>35.092351033783366</v>
      </c>
      <c r="G31" s="94">
        <f t="shared" si="23"/>
        <v>22486.239999999991</v>
      </c>
      <c r="H31" s="94">
        <f t="shared" si="24"/>
        <v>9.126605439051346</v>
      </c>
      <c r="I31" s="94">
        <f t="shared" si="25"/>
        <v>5907.640000000014</v>
      </c>
      <c r="J31" s="94">
        <f t="shared" si="26"/>
        <v>2.246594346360169</v>
      </c>
      <c r="K31" s="94">
        <v>272234.63</v>
      </c>
      <c r="L31" s="94">
        <f t="shared" si="27"/>
        <v>42.729841482596782</v>
      </c>
      <c r="M31" s="94">
        <v>268888.42</v>
      </c>
      <c r="N31" s="94">
        <f t="shared" ref="N31:N35" si="28">M31/$M$28*100</f>
        <v>34.129268497196783</v>
      </c>
      <c r="O31" s="94">
        <f t="shared" si="0"/>
        <v>3367.1900000000023</v>
      </c>
      <c r="P31" s="95">
        <f t="shared" si="1"/>
        <v>1.2523606428506184</v>
      </c>
      <c r="Q31" s="95">
        <f t="shared" si="2"/>
        <v>-3346.210000000021</v>
      </c>
      <c r="R31" s="95">
        <f t="shared" si="3"/>
        <v>-1.2291639752077117</v>
      </c>
    </row>
    <row r="32" spans="1:18" ht="18" x14ac:dyDescent="0.35">
      <c r="A32" s="22" t="s">
        <v>60</v>
      </c>
      <c r="B32" s="94">
        <v>15717.8</v>
      </c>
      <c r="C32" s="94">
        <f t="shared" si="21"/>
        <v>2.2349621520453944</v>
      </c>
      <c r="D32" s="94">
        <v>31079</v>
      </c>
      <c r="E32" s="94">
        <f>27702.7+1280.4+25000</f>
        <v>53983.100000000006</v>
      </c>
      <c r="F32" s="94">
        <f t="shared" si="22"/>
        <v>7.0458285878417666</v>
      </c>
      <c r="G32" s="94">
        <f t="shared" si="23"/>
        <v>38265.300000000003</v>
      </c>
      <c r="H32" s="94">
        <f t="shared" si="24"/>
        <v>243.45200982325775</v>
      </c>
      <c r="I32" s="94">
        <f t="shared" si="25"/>
        <v>22904.100000000006</v>
      </c>
      <c r="J32" s="94">
        <f t="shared" si="26"/>
        <v>73.696386627626396</v>
      </c>
      <c r="K32" s="94">
        <v>27010.9</v>
      </c>
      <c r="L32" s="94">
        <f t="shared" si="27"/>
        <v>4.2396203425782879</v>
      </c>
      <c r="M32" s="94">
        <v>27010.9</v>
      </c>
      <c r="N32" s="94">
        <f t="shared" si="28"/>
        <v>3.428419336358675</v>
      </c>
      <c r="O32" s="94">
        <f t="shared" si="0"/>
        <v>-26972.200000000004</v>
      </c>
      <c r="P32" s="95">
        <f t="shared" si="1"/>
        <v>-49.96415544864967</v>
      </c>
      <c r="Q32" s="95">
        <f t="shared" si="2"/>
        <v>0</v>
      </c>
      <c r="R32" s="95">
        <f t="shared" si="3"/>
        <v>0</v>
      </c>
    </row>
    <row r="33" spans="1:19" ht="18" x14ac:dyDescent="0.35">
      <c r="A33" s="22" t="s">
        <v>61</v>
      </c>
      <c r="B33" s="94">
        <v>400</v>
      </c>
      <c r="C33" s="94">
        <f t="shared" si="21"/>
        <v>5.6877225872460385E-2</v>
      </c>
      <c r="D33" s="94">
        <v>420</v>
      </c>
      <c r="E33" s="94">
        <v>430</v>
      </c>
      <c r="F33" s="94">
        <f t="shared" si="22"/>
        <v>5.6123236582781635E-2</v>
      </c>
      <c r="G33" s="94">
        <f t="shared" si="23"/>
        <v>30</v>
      </c>
      <c r="H33" s="94">
        <f t="shared" si="24"/>
        <v>7.5</v>
      </c>
      <c r="I33" s="94">
        <f t="shared" si="25"/>
        <v>10</v>
      </c>
      <c r="J33" s="94">
        <f t="shared" si="26"/>
        <v>2.3809523809523796</v>
      </c>
      <c r="K33" s="94">
        <v>430</v>
      </c>
      <c r="L33" s="94">
        <f t="shared" si="27"/>
        <v>6.749263250423583E-2</v>
      </c>
      <c r="M33" s="94">
        <v>430</v>
      </c>
      <c r="N33" s="94">
        <f t="shared" si="28"/>
        <v>5.4578718762952373E-2</v>
      </c>
      <c r="O33" s="94">
        <f t="shared" si="0"/>
        <v>0</v>
      </c>
      <c r="P33" s="95">
        <f t="shared" si="1"/>
        <v>0</v>
      </c>
      <c r="Q33" s="95">
        <f t="shared" si="2"/>
        <v>0</v>
      </c>
      <c r="R33" s="95">
        <f t="shared" si="3"/>
        <v>0</v>
      </c>
    </row>
    <row r="34" spans="1:19" ht="31.8" hidden="1" x14ac:dyDescent="0.35">
      <c r="A34" s="22" t="s">
        <v>64</v>
      </c>
      <c r="B34" s="94"/>
      <c r="C34" s="94"/>
      <c r="D34" s="94"/>
      <c r="E34" s="94"/>
      <c r="F34" s="94">
        <f t="shared" si="22"/>
        <v>0</v>
      </c>
      <c r="G34" s="94"/>
      <c r="H34" s="94" t="e">
        <f t="shared" si="24"/>
        <v>#DIV/0!</v>
      </c>
      <c r="I34" s="94">
        <f t="shared" si="25"/>
        <v>0</v>
      </c>
      <c r="J34" s="94"/>
      <c r="K34" s="94"/>
      <c r="L34" s="94">
        <f t="shared" si="27"/>
        <v>0</v>
      </c>
      <c r="M34" s="94"/>
      <c r="N34" s="94">
        <f t="shared" si="28"/>
        <v>0</v>
      </c>
      <c r="O34" s="94"/>
      <c r="P34" s="95"/>
      <c r="Q34" s="95"/>
      <c r="R34" s="95"/>
    </row>
    <row r="35" spans="1:19" ht="31.8" x14ac:dyDescent="0.35">
      <c r="A35" s="22" t="s">
        <v>65</v>
      </c>
      <c r="B35" s="94">
        <v>0</v>
      </c>
      <c r="C35" s="94"/>
      <c r="D35" s="94">
        <v>-1672.19533</v>
      </c>
      <c r="E35" s="94">
        <v>0</v>
      </c>
      <c r="F35" s="94">
        <f t="shared" si="22"/>
        <v>0</v>
      </c>
      <c r="G35" s="94">
        <f>E35-B35</f>
        <v>0</v>
      </c>
      <c r="H35" s="94">
        <v>0</v>
      </c>
      <c r="I35" s="94">
        <f>E35-D35</f>
        <v>1672.19533</v>
      </c>
      <c r="J35" s="94">
        <f t="shared" si="26"/>
        <v>-100</v>
      </c>
      <c r="K35" s="94">
        <v>0</v>
      </c>
      <c r="L35" s="94">
        <f t="shared" si="27"/>
        <v>0</v>
      </c>
      <c r="M35" s="94">
        <v>0</v>
      </c>
      <c r="N35" s="94">
        <f t="shared" si="28"/>
        <v>0</v>
      </c>
      <c r="O35" s="94">
        <f>K35-E35</f>
        <v>0</v>
      </c>
      <c r="P35" s="95">
        <v>0</v>
      </c>
      <c r="Q35" s="95">
        <f t="shared" si="2"/>
        <v>0</v>
      </c>
      <c r="R35" s="95">
        <v>0</v>
      </c>
    </row>
    <row r="36" spans="1:19" s="17" customFormat="1" ht="17.399999999999999" x14ac:dyDescent="0.3">
      <c r="A36" s="23" t="s">
        <v>62</v>
      </c>
      <c r="B36" s="92">
        <f>B7+B28</f>
        <v>842378.88000000012</v>
      </c>
      <c r="C36" s="92">
        <v>100</v>
      </c>
      <c r="D36" s="92">
        <f>D28+D7</f>
        <v>1071099.83767</v>
      </c>
      <c r="E36" s="92">
        <f>E7+E28</f>
        <v>939742.26600000006</v>
      </c>
      <c r="F36" s="92">
        <v>100</v>
      </c>
      <c r="G36" s="92">
        <f>E36-B36</f>
        <v>97363.38599999994</v>
      </c>
      <c r="H36" s="92">
        <f t="shared" si="24"/>
        <v>11.558146614502007</v>
      </c>
      <c r="I36" s="92">
        <f t="shared" si="25"/>
        <v>-131357.57166999998</v>
      </c>
      <c r="J36" s="92">
        <f t="shared" si="26"/>
        <v>-12.263802780116791</v>
      </c>
      <c r="K36" s="92">
        <f>K7+K28</f>
        <v>817786.576</v>
      </c>
      <c r="L36" s="92">
        <v>100</v>
      </c>
      <c r="M36" s="92">
        <f>M28+M7</f>
        <v>979148.26600000006</v>
      </c>
      <c r="N36" s="92">
        <v>100</v>
      </c>
      <c r="O36" s="92">
        <f>K36-E36</f>
        <v>-121955.69000000006</v>
      </c>
      <c r="P36" s="93">
        <f>K36/E36*100-100</f>
        <v>-12.977567830284229</v>
      </c>
      <c r="Q36" s="93">
        <f>M36-K36</f>
        <v>161361.69000000006</v>
      </c>
      <c r="R36" s="93">
        <f>M36/K36*100-100</f>
        <v>19.731516111362552</v>
      </c>
    </row>
    <row r="37" spans="1:19" hidden="1" x14ac:dyDescent="0.3">
      <c r="A37" s="7"/>
      <c r="B37" s="11"/>
      <c r="C37" s="11"/>
      <c r="D37" s="11"/>
      <c r="E37" s="12"/>
      <c r="F37" s="12"/>
      <c r="G37" s="12"/>
      <c r="H37" s="12"/>
      <c r="I37" s="12"/>
      <c r="J37" s="12"/>
      <c r="K37" s="13"/>
      <c r="L37" s="13"/>
      <c r="M37" s="13"/>
      <c r="N37" s="13"/>
      <c r="O37" s="13"/>
      <c r="P37" s="13"/>
      <c r="Q37" s="13"/>
      <c r="R37" s="13"/>
    </row>
    <row r="38" spans="1:19" s="25" customFormat="1" ht="21" hidden="1" x14ac:dyDescent="0.4">
      <c r="A38" s="14" t="s">
        <v>68</v>
      </c>
      <c r="B38" s="15">
        <f>B36+B39</f>
        <v>843178.88000000012</v>
      </c>
      <c r="C38" s="15"/>
      <c r="D38" s="15">
        <v>719404.6</v>
      </c>
      <c r="E38" s="15">
        <v>624349.1</v>
      </c>
      <c r="F38" s="15"/>
      <c r="G38" s="15">
        <f>E38-B38</f>
        <v>-218829.78000000014</v>
      </c>
      <c r="H38" s="9">
        <f t="shared" si="24"/>
        <v>-25.952948441972381</v>
      </c>
      <c r="I38" s="15">
        <f>E38-D38</f>
        <v>-95055.5</v>
      </c>
      <c r="J38" s="9">
        <f t="shared" si="24"/>
        <v>-130.41817914425349</v>
      </c>
      <c r="K38" s="15">
        <f>K36+K39</f>
        <v>818586.576</v>
      </c>
      <c r="L38" s="9"/>
      <c r="M38" s="15">
        <f>M36+M39</f>
        <v>979948.26600000006</v>
      </c>
      <c r="N38" s="15"/>
      <c r="O38" s="15">
        <f>K38-E38</f>
        <v>194237.47600000002</v>
      </c>
      <c r="P38" s="10">
        <f t="shared" ref="P38:P39" si="29">K38/E38*100-100</f>
        <v>31.110395770571301</v>
      </c>
      <c r="Q38" s="15">
        <f>M38-K38</f>
        <v>161361.69000000006</v>
      </c>
      <c r="R38" s="10">
        <f t="shared" ref="R38:R39" si="30">M38/K38*100-100</f>
        <v>19.712232613010755</v>
      </c>
      <c r="S38" s="24"/>
    </row>
    <row r="39" spans="1:19" s="25" customFormat="1" ht="21" hidden="1" x14ac:dyDescent="0.4">
      <c r="A39" s="14" t="s">
        <v>69</v>
      </c>
      <c r="B39" s="15">
        <v>800</v>
      </c>
      <c r="C39" s="15"/>
      <c r="D39" s="15">
        <f>D36-D38</f>
        <v>351695.23767000006</v>
      </c>
      <c r="E39" s="15">
        <f>E36-E38</f>
        <v>315393.16600000008</v>
      </c>
      <c r="F39" s="15"/>
      <c r="G39" s="15">
        <f>E39-B39</f>
        <v>314593.16600000008</v>
      </c>
      <c r="H39" s="9">
        <f t="shared" si="24"/>
        <v>39324.145750000011</v>
      </c>
      <c r="I39" s="15">
        <f>E39-D39</f>
        <v>-36302.071669999976</v>
      </c>
      <c r="J39" s="9">
        <f t="shared" si="24"/>
        <v>-10.549495044574158</v>
      </c>
      <c r="K39" s="15">
        <v>800</v>
      </c>
      <c r="L39" s="9"/>
      <c r="M39" s="15">
        <v>800</v>
      </c>
      <c r="N39" s="15"/>
      <c r="O39" s="15">
        <f>K39-E39</f>
        <v>-314593.16600000008</v>
      </c>
      <c r="P39" s="10">
        <f t="shared" si="29"/>
        <v>-99.746348340344184</v>
      </c>
      <c r="Q39" s="15">
        <f>M39-K39</f>
        <v>0</v>
      </c>
      <c r="R39" s="10">
        <f t="shared" si="30"/>
        <v>0</v>
      </c>
      <c r="S39" s="24"/>
    </row>
    <row r="40" spans="1:19" x14ac:dyDescent="0.3">
      <c r="B40" s="8"/>
      <c r="C40" s="8"/>
      <c r="D40" s="8"/>
      <c r="E40" s="8"/>
      <c r="F40" s="8"/>
      <c r="G40" s="8"/>
      <c r="H40" s="8"/>
      <c r="I40" s="8"/>
      <c r="J40" s="8"/>
      <c r="K40" s="8"/>
      <c r="L40" s="8"/>
      <c r="M40" s="8"/>
      <c r="N40" s="8"/>
      <c r="O40" s="8"/>
      <c r="P40" s="8"/>
      <c r="Q40" s="8"/>
      <c r="R40" s="8"/>
    </row>
    <row r="41" spans="1:19" x14ac:dyDescent="0.3">
      <c r="B41" s="8"/>
      <c r="C41" s="8"/>
      <c r="D41" s="8"/>
      <c r="E41" s="8"/>
      <c r="F41" s="8"/>
      <c r="G41" s="8"/>
      <c r="H41" s="8"/>
      <c r="I41" s="8"/>
      <c r="J41" s="8"/>
      <c r="K41" s="8"/>
      <c r="L41" s="8"/>
      <c r="M41" s="8"/>
      <c r="N41" s="8"/>
      <c r="O41" s="8"/>
      <c r="P41" s="8"/>
      <c r="Q41" s="8"/>
      <c r="R41" s="8"/>
    </row>
    <row r="42" spans="1:19" x14ac:dyDescent="0.3">
      <c r="B42" s="8"/>
      <c r="C42" s="8"/>
      <c r="D42" s="8"/>
      <c r="E42" s="8"/>
      <c r="F42" s="8"/>
      <c r="G42" s="8"/>
      <c r="H42" s="8"/>
      <c r="I42" s="8"/>
      <c r="J42" s="8"/>
      <c r="K42" s="8"/>
      <c r="L42" s="8"/>
      <c r="M42" s="8"/>
      <c r="N42" s="8"/>
      <c r="O42" s="8"/>
      <c r="P42" s="8"/>
      <c r="Q42" s="8"/>
      <c r="R42" s="8"/>
    </row>
    <row r="43" spans="1:19" x14ac:dyDescent="0.3">
      <c r="B43" s="8"/>
      <c r="C43" s="8"/>
      <c r="D43" s="8"/>
      <c r="E43" s="8"/>
      <c r="F43" s="8"/>
      <c r="G43" s="8"/>
      <c r="H43" s="8"/>
      <c r="I43" s="8"/>
      <c r="J43" s="8"/>
      <c r="K43" s="8"/>
      <c r="L43" s="8"/>
      <c r="M43" s="8"/>
      <c r="N43" s="8"/>
      <c r="O43" s="8"/>
      <c r="P43" s="8"/>
      <c r="Q43" s="8"/>
      <c r="R43" s="8"/>
    </row>
    <row r="44" spans="1:19" x14ac:dyDescent="0.3">
      <c r="B44" s="8"/>
      <c r="C44" s="8"/>
      <c r="D44" s="8"/>
      <c r="E44" s="8"/>
      <c r="F44" s="8"/>
      <c r="G44" s="8"/>
      <c r="H44" s="8"/>
      <c r="I44" s="8"/>
      <c r="J44" s="8"/>
      <c r="K44" s="8"/>
      <c r="L44" s="8"/>
      <c r="M44" s="8"/>
      <c r="N44" s="8"/>
      <c r="O44" s="8"/>
      <c r="P44" s="8"/>
      <c r="Q44" s="8"/>
      <c r="R44" s="8"/>
    </row>
    <row r="45" spans="1:19" x14ac:dyDescent="0.3">
      <c r="B45" s="8"/>
      <c r="C45" s="8"/>
      <c r="D45" s="8"/>
      <c r="E45" s="8"/>
      <c r="F45" s="8"/>
      <c r="G45" s="8"/>
      <c r="H45" s="8"/>
      <c r="I45" s="8"/>
      <c r="J45" s="8"/>
      <c r="K45" s="8"/>
      <c r="L45" s="8"/>
      <c r="M45" s="8"/>
      <c r="N45" s="8"/>
      <c r="O45" s="8"/>
      <c r="P45" s="8"/>
      <c r="Q45" s="8"/>
      <c r="R45" s="8"/>
    </row>
    <row r="46" spans="1:19" x14ac:dyDescent="0.3">
      <c r="B46" s="8"/>
      <c r="C46" s="8"/>
      <c r="D46" s="8"/>
      <c r="E46" s="8"/>
      <c r="F46" s="8"/>
      <c r="G46" s="8"/>
      <c r="H46" s="8"/>
      <c r="I46" s="8"/>
      <c r="J46" s="8"/>
      <c r="K46" s="8"/>
      <c r="L46" s="8"/>
      <c r="M46" s="8"/>
      <c r="N46" s="8"/>
      <c r="O46" s="8"/>
      <c r="P46" s="8"/>
      <c r="Q46" s="8"/>
      <c r="R46" s="8"/>
    </row>
    <row r="47" spans="1:19" x14ac:dyDescent="0.3">
      <c r="B47" s="8"/>
      <c r="C47" s="8"/>
      <c r="D47" s="8"/>
      <c r="E47" s="8"/>
      <c r="F47" s="8"/>
      <c r="G47" s="8"/>
      <c r="H47" s="8"/>
      <c r="I47" s="8"/>
      <c r="J47" s="8"/>
      <c r="K47" s="8"/>
      <c r="L47" s="8"/>
      <c r="M47" s="8"/>
      <c r="N47" s="8"/>
      <c r="O47" s="8"/>
      <c r="P47" s="8"/>
      <c r="Q47" s="8"/>
      <c r="R47" s="8"/>
    </row>
    <row r="48" spans="1:19" x14ac:dyDescent="0.3">
      <c r="B48" s="8"/>
      <c r="C48" s="8"/>
      <c r="D48" s="8"/>
      <c r="E48" s="8"/>
      <c r="F48" s="8"/>
      <c r="G48" s="8"/>
      <c r="H48" s="8"/>
      <c r="I48" s="8"/>
      <c r="J48" s="8"/>
      <c r="K48" s="8"/>
      <c r="L48" s="8"/>
      <c r="M48" s="8"/>
      <c r="N48" s="8"/>
      <c r="O48" s="8"/>
      <c r="P48" s="8"/>
      <c r="Q48" s="8"/>
      <c r="R48" s="8"/>
    </row>
  </sheetData>
  <mergeCells count="15">
    <mergeCell ref="A1:R1"/>
    <mergeCell ref="M3:N3"/>
    <mergeCell ref="K3:L3"/>
    <mergeCell ref="E3:F3"/>
    <mergeCell ref="A3:A5"/>
    <mergeCell ref="B3:D3"/>
    <mergeCell ref="B4:C4"/>
    <mergeCell ref="E4:F4"/>
    <mergeCell ref="K4:L4"/>
    <mergeCell ref="M4:N4"/>
    <mergeCell ref="O3:P4"/>
    <mergeCell ref="Q3:R4"/>
    <mergeCell ref="G3:J3"/>
    <mergeCell ref="G4:H4"/>
    <mergeCell ref="I4:J4"/>
  </mergeCells>
  <pageMargins left="0.15748031496062992" right="0.15748031496062992" top="0.15748031496062992" bottom="0.15748031496062992" header="0.15748031496062992" footer="0.15748031496062992"/>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Безвозмездка</vt:lpstr>
      <vt:lpstr>Сравнение</vt:lpstr>
      <vt:lpstr>Безвозмездка!Заголовки_для_печати</vt:lpstr>
      <vt:lpstr>Безвозмездка!Область_печати</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2024-11-15T11:57:38Z</cp:lastPrinted>
  <dcterms:created xsi:type="dcterms:W3CDTF">2018-11-09T09:10:31Z</dcterms:created>
  <dcterms:modified xsi:type="dcterms:W3CDTF">2024-11-15T11:57:43Z</dcterms:modified>
</cp:coreProperties>
</file>