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X:\Рабочий стол\муниципальные программы\2022 год\Исполнение за 2022 год\на сайт\МП Управление муниципальным имуществом\"/>
    </mc:Choice>
  </mc:AlternateContent>
  <xr:revisionPtr revIDLastSave="0" documentId="8_{ED165106-C50C-4BAE-9458-710FF22A4765}" xr6:coauthVersionLast="45" xr6:coauthVersionMax="45" xr10:uidLastSave="{00000000-0000-0000-0000-000000000000}"/>
  <bookViews>
    <workbookView xWindow="-120" yWindow="-120" windowWidth="20730" windowHeight="11160" tabRatio="548" xr2:uid="{00000000-000D-0000-FFFF-FFFF00000000}"/>
  </bookViews>
  <sheets>
    <sheet name="Лист1" sheetId="1" r:id="rId1"/>
    <sheet name="Лист2" sheetId="2" r:id="rId2"/>
    <sheet name="Лист3" sheetId="3" r:id="rId3"/>
    <sheet name="Лист4" sheetId="4" r:id="rId4"/>
  </sheets>
  <definedNames>
    <definedName name="_xlnm.Print_Titles" localSheetId="0">Лист1!$3:$5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8" i="1" l="1"/>
  <c r="G6" i="1"/>
  <c r="G76" i="1"/>
  <c r="G74" i="1" s="1"/>
  <c r="G63" i="1" s="1"/>
  <c r="F186" i="1" l="1"/>
  <c r="F166" i="1"/>
  <c r="G167" i="1"/>
  <c r="G166" i="1" s="1"/>
  <c r="G114" i="1" l="1"/>
  <c r="G110" i="1"/>
  <c r="G101" i="1"/>
  <c r="F100" i="1"/>
  <c r="F96" i="1" s="1"/>
  <c r="G271" i="1" l="1"/>
  <c r="G270" i="1"/>
  <c r="G258" i="1" l="1"/>
  <c r="G259" i="1"/>
  <c r="G249" i="1" l="1"/>
  <c r="G158" i="1" l="1"/>
  <c r="G246" i="1" l="1"/>
  <c r="G245" i="1"/>
  <c r="G144" i="1" l="1"/>
  <c r="G58" i="1" l="1"/>
  <c r="G104" i="1" l="1"/>
  <c r="G242" i="1" l="1"/>
  <c r="G150" i="1" l="1"/>
  <c r="G117" i="1" s="1"/>
  <c r="G48" i="1" l="1"/>
  <c r="G100" i="1" l="1"/>
  <c r="G252" i="1" l="1"/>
  <c r="G191" i="1" l="1"/>
  <c r="G192" i="1"/>
  <c r="G193" i="1"/>
  <c r="G194" i="1"/>
  <c r="G195" i="1"/>
  <c r="G196" i="1"/>
  <c r="G197" i="1"/>
  <c r="G198" i="1"/>
  <c r="G199" i="1"/>
  <c r="G200" i="1"/>
  <c r="G201" i="1"/>
  <c r="G202" i="1"/>
  <c r="G207" i="1"/>
  <c r="G208" i="1"/>
  <c r="G209" i="1"/>
  <c r="G210" i="1"/>
  <c r="G212" i="1"/>
  <c r="G213" i="1"/>
  <c r="G215" i="1"/>
  <c r="G216" i="1"/>
  <c r="G217" i="1"/>
  <c r="G220" i="1"/>
  <c r="G190" i="1"/>
  <c r="G189" i="1" l="1"/>
  <c r="G186" i="1" s="1"/>
  <c r="G238" i="1"/>
  <c r="G240" i="1"/>
  <c r="G241" i="1"/>
  <c r="G234" i="1" l="1"/>
  <c r="G221" i="1"/>
  <c r="G247" i="1"/>
  <c r="G257" i="1"/>
  <c r="G262" i="1"/>
  <c r="G263" i="1"/>
  <c r="G264" i="1"/>
  <c r="G261" i="1"/>
  <c r="G94" i="1"/>
  <c r="G82" i="1"/>
  <c r="G53" i="1"/>
  <c r="G54" i="1"/>
  <c r="G55" i="1"/>
  <c r="G56" i="1"/>
  <c r="G14" i="1"/>
  <c r="G47" i="1" l="1"/>
  <c r="G46" i="1" s="1"/>
  <c r="H46" i="1" s="1"/>
  <c r="H78" i="1"/>
  <c r="H6" i="1"/>
  <c r="H63" i="1"/>
  <c r="G260" i="1"/>
  <c r="G256" i="1"/>
  <c r="G40" i="4"/>
  <c r="G37" i="4"/>
  <c r="G36" i="4"/>
  <c r="G35" i="4"/>
  <c r="G26" i="4"/>
  <c r="G96" i="1" l="1"/>
  <c r="G95" i="1" s="1"/>
  <c r="H95" i="1" s="1"/>
</calcChain>
</file>

<file path=xl/sharedStrings.xml><?xml version="1.0" encoding="utf-8"?>
<sst xmlns="http://schemas.openxmlformats.org/spreadsheetml/2006/main" count="867" uniqueCount="546">
  <si>
    <t>№ п/п</t>
  </si>
  <si>
    <t>Значение показателей эффективности</t>
  </si>
  <si>
    <t>%</t>
  </si>
  <si>
    <t>Единица измерения</t>
  </si>
  <si>
    <t>-</t>
  </si>
  <si>
    <t>Удельный расход ЭЭ на обеспечение БУ, расчеты за которую осуществляются с использованием приборов учета на 1 чел.</t>
  </si>
  <si>
    <t>Удельный расход ЭЭ на обеспечение БУ, расчеты за которую осуществляются с применением расчетных способов на 1 чел.</t>
  </si>
  <si>
    <t>Изменение удельного расхода ЭЭ на обеспечение БУ, расчеты за которую осуществляются с использованием приборов учета на 1 чел.</t>
  </si>
  <si>
    <t>Изменение удельного расхода ЭЭ на обеспечение БУ, расчеты за которую осуществляются с применением расчетных способов на 1 чел.</t>
  </si>
  <si>
    <t>Изменение отношения удельного расхода ЭЭ на обеспечение БУ, расчеты за которую осуществляются с применением расчетных способов, к удельному расходу ЭЭ на обеспечение БУ, расчеты за которую осуществляются с использованием приборов учета</t>
  </si>
  <si>
    <t>для фактических условий</t>
  </si>
  <si>
    <t>для сопоставимых условий</t>
  </si>
  <si>
    <t>Число энергосервисных договоров, заключенных муниципальными заказчиками</t>
  </si>
  <si>
    <t>Доля государственных, муниципальных заказчиков в общем объеме муниципальных заказчиков, которыми заключены энергосервисные договоры</t>
  </si>
  <si>
    <t>Доля товаров, работ, услуг, закупаемых для муниципальных нужд в соответствии с требованиями энергетической эффективности, в общем объеме закупаемых товаров, работ, услуг для муниципальных нужд</t>
  </si>
  <si>
    <t>2</t>
  </si>
  <si>
    <t>Отдельное мероприятие «Развитие системы прогнозирования и оценка деятельности органов местного самоуправления»</t>
  </si>
  <si>
    <t>2.1</t>
  </si>
  <si>
    <t>2.2</t>
  </si>
  <si>
    <t>Отдельное мероприятие «Поддержка и развитие малого предпринимательства»</t>
  </si>
  <si>
    <t>2.3</t>
  </si>
  <si>
    <t>Отдельное мероприятие «Содействие занятости населения»</t>
  </si>
  <si>
    <t xml:space="preserve">Подпрограмма «Реализация социальной политики» </t>
  </si>
  <si>
    <t>3.1</t>
  </si>
  <si>
    <t>Отдельное мероприятие «Профилактика правонарушений и обеспечение общественного порядка»</t>
  </si>
  <si>
    <t>3.1.1</t>
  </si>
  <si>
    <t>3.1.2</t>
  </si>
  <si>
    <t>Количество несовершеннолетних, принявших участие в мероприятиях, направленных на профилактику правонарушений</t>
  </si>
  <si>
    <t>3.2</t>
  </si>
  <si>
    <t>Отдельное мероприятие «Меры противодействия немедицинскому потреблению наркотических средств и их незаконному обороту»</t>
  </si>
  <si>
    <t>3.2.1</t>
  </si>
  <si>
    <t>Количество участников акций, конкурсов, мероприятий, направленных на профилактику немедицинского потребления наркотических средств</t>
  </si>
  <si>
    <t>3.3</t>
  </si>
  <si>
    <t>Отдельное мероприятие «Реализация молодежной политики»</t>
  </si>
  <si>
    <t>3.3.1</t>
  </si>
  <si>
    <t>3.4</t>
  </si>
  <si>
    <t>Отдельное мероприятие «Обеспечение жильем молодых семей»</t>
  </si>
  <si>
    <t>Количество молодых семей,  улучшивших жилищные условия (в том числе с использованием заемных средств) при оказании содействия за счет средств федерального, областного и местного бюджетов</t>
  </si>
  <si>
    <t>3.5</t>
  </si>
  <si>
    <t>Отдельное мероприятие «Развитие физической культуры и массового спорта»</t>
  </si>
  <si>
    <t>3.5.1</t>
  </si>
  <si>
    <t>Количество граждан, систематически занимающихся физической культурой и спортом</t>
  </si>
  <si>
    <t>Количество человек, принявших участие в районных соревнованиях</t>
  </si>
  <si>
    <t>Отдельное мероприятие «Развитие культуры, художественного творчества, организация досуга и библиотечного обслуживания населения»</t>
  </si>
  <si>
    <t>Количество посетителей районных культурно-досуговых мероприятий</t>
  </si>
  <si>
    <t>Количество творческих коллективов, участвующих в международных, всероссийских, межрегиональных, региональных фестивалях, конкурсах</t>
  </si>
  <si>
    <t>Количество проведенных культурно-досуговых мероприятий</t>
  </si>
  <si>
    <t>Количество книжных изданий, выдаваемых населению района</t>
  </si>
  <si>
    <t>Отдельное мероприятие «Взаимодействие с общественными объединениями, некоммерческими организациями социально ориентированного направления»</t>
  </si>
  <si>
    <t>Количество мероприятий, проводимых совместно с общественными объединениями и НКО</t>
  </si>
  <si>
    <t>Отдельное мероприятие «Улучшение демографической ситуации»</t>
  </si>
  <si>
    <t>Количество участников спортивно-оздоровительных клубов по месту жительства</t>
  </si>
  <si>
    <t>Коэффициент естественного прироста населения</t>
  </si>
  <si>
    <t>4</t>
  </si>
  <si>
    <t>Подпрограмма «Обеспечение безопасности жизнедеятельности населения»</t>
  </si>
  <si>
    <t>4.1</t>
  </si>
  <si>
    <t>Отдельное мероприятие «Охрана окружающей среды Вятскополянского района»</t>
  </si>
  <si>
    <t>4.1.1</t>
  </si>
  <si>
    <t>4.2</t>
  </si>
  <si>
    <t>Отдельное мероприятие «Защита населения и территории Вятскополянского района от чрезвычайных ситуаций природного и техногенного характера»</t>
  </si>
  <si>
    <t>4.2.1</t>
  </si>
  <si>
    <t xml:space="preserve">Ликвидация чрезвычайных ситуаций, возникших на территории Вятскополянского района </t>
  </si>
  <si>
    <t>4.3</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</si>
  <si>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</si>
  <si>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4.4</t>
  </si>
  <si>
    <t>Отдельное мероприятие «Строительство автомобильных дорог общего пользования местного значения»</t>
  </si>
  <si>
    <t>Отдельное мероприятие «Обеспечение безопасности дорожного движения в Вятскополянском районе»</t>
  </si>
  <si>
    <t>5</t>
  </si>
  <si>
    <t>Подпрограмма «Энергосбережение и повышение энергетической эффективности Вятскополянского района»</t>
  </si>
  <si>
    <t>5.1</t>
  </si>
  <si>
    <t>Отдельное мероприятие «Совершенствование энергетического менеджмента»</t>
  </si>
  <si>
    <t>5.1.1</t>
  </si>
  <si>
    <t xml:space="preserve">Динамика энергоёмкости муниципального продукта </t>
  </si>
  <si>
    <t>5.2</t>
  </si>
  <si>
    <t>Отдельное мероприятие «Сокращение бюджетных расходов на потребление ЭР»</t>
  </si>
  <si>
    <t>5.2.1</t>
  </si>
  <si>
    <t>Объём экономии ЭЭ в натуральном выражении</t>
  </si>
  <si>
    <t>Объём экономии ЭЭ в стоимостном выражении</t>
  </si>
  <si>
    <t>Объём экономии ТЭ в натуральном выражении</t>
  </si>
  <si>
    <t>Объём экономии ТЭ в стоимостном выражении</t>
  </si>
  <si>
    <t>Объём экономии воды в натуральном выражении</t>
  </si>
  <si>
    <t>Объём экономии воды в стоимостном выражении</t>
  </si>
  <si>
    <t>Объём экономии природного газа в натуральном выражении</t>
  </si>
  <si>
    <t>Объём экономии природного газа в стоимостном выражении</t>
  </si>
  <si>
    <t>Удельный расход ТЭ бюджетного учреждения (далее - БУ) на 1 м2 общей площади, расчеты за которую осуществляются с использованием приборов учета</t>
  </si>
  <si>
    <t>Удельный расход ТЭ БУ на 1 м2 общей площади, расчеты за которую осуществляются с применением расчетных способов</t>
  </si>
  <si>
    <t>Удельный расход воды на снабжение БУ, расчеты за которую осуществляются с использованием приборов учета на 1 чел в год</t>
  </si>
  <si>
    <t>Удельный расход воды на обеспечение БУ, расчеты за которую осуществляются с применением расчетных способов на 1 чел в год</t>
  </si>
  <si>
    <t>Доля объемов ЭЭ, потребляемой БУ, расчеты за которую осуществляются с использованием приборов учета, в общем объеме ЭЭ, потребляемой БУ на территории Вятскополянского района</t>
  </si>
  <si>
    <t>Доля объемов ТЭ, потребляемой БУ, расчеты за которую осуществляются с использованием приборов учета, в общем объеме ТЭ, потребляемой БУ на территории Вятскополянского района</t>
  </si>
  <si>
    <t>Доля объемов воды, потребляемой БУ, расчеты за которую осуществляются с использованием приборов учета, в общем объеме воды, потребляемой БУ на территории Вятскополянского района</t>
  </si>
  <si>
    <t>Доля объемов природного газа, потребляемого БУ, расчеты за который осуществляются с использованием приборов учета, в общем объеме природного газа, потребляемого БУ на территории Вятскополянского района</t>
  </si>
  <si>
    <t>Доля расходов бюджета Вятскополянского района на обеспечение энергетическими ресурсами БУ</t>
  </si>
  <si>
    <t>Динамика расходов бюджета Вятскополянского района на обеспечение энергетическими ресурсами БУ</t>
  </si>
  <si>
    <t>Доля БУ, финансируемых за счет бюджета Вятскополянского района, в общем объеме БУ, в отношении которых проведено обязательное энергетическое обследование</t>
  </si>
  <si>
    <t>6</t>
  </si>
  <si>
    <t>Подпрограмма «Противодействие коррупции»</t>
  </si>
  <si>
    <t>6.1</t>
  </si>
  <si>
    <t>Отдельное мероприятие «Формирование механизма противодействия коррупции»</t>
  </si>
  <si>
    <t>Доля проектов муниципальных правовых актов, прошедших антикоррупционную экспертизу в отчетном периоде, от общего количества проектов муниципальных правовых актов, подлежащих антикоррупционной экспертизе в отчетном периоде</t>
  </si>
  <si>
    <t>6.2</t>
  </si>
  <si>
    <t>Отдельное мероприятие «Совершенствование организации деятельности органов местного самоуправления в сфере закупок товаров, работ, услуг для обеспечения муниципальных нужд»</t>
  </si>
  <si>
    <t>Количество выявленных коррупционных нарушений в сфере осуществления закупок товаров, работ, услуг для обеспечения муниципальных нужд</t>
  </si>
  <si>
    <t>6.3</t>
  </si>
  <si>
    <t>Отдельное мероприятие «Совершенствование работы по антикоррупционным механизмам в системе кадровой работы»</t>
  </si>
  <si>
    <t xml:space="preserve">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 </t>
  </si>
  <si>
    <t>Отдельное мероприятие «Противодействие и профилактика коррупции, в экономической и социальной сферах, повышение качества предоставления муниципальных услуг»</t>
  </si>
  <si>
    <t>Доля устраненных нарушений в сферах с высокими коррупционными рисками, от общего числа выявленных коррупционных нарушений</t>
  </si>
  <si>
    <t>Отдельное мероприятие «Повышение эффективности управления муниципальной собственностью»</t>
  </si>
  <si>
    <t>Количество выявленных коррупционных нарушений в сфере использования муниципального имущества</t>
  </si>
  <si>
    <t>Отдельное мероприятие «Повышение информационной открытости деятельности органов местного самоуправления, формирование антикоррупционного общественного сознания и нетерпимости к проявлениям коррупции»</t>
  </si>
  <si>
    <t>Количество отчетов о деятельности комиссии по противодействию коррупции в Вятскополянском муниципальном районе, размещенных на официальном сайте Вятскополянского района</t>
  </si>
  <si>
    <t>7</t>
  </si>
  <si>
    <t>7.1</t>
  </si>
  <si>
    <t>7.2</t>
  </si>
  <si>
    <t>Наличие фактов нецелевого использования бюджетных средств</t>
  </si>
  <si>
    <t>7.3</t>
  </si>
  <si>
    <t>Наличие просроченной кредиторской задолженности, в том числе по оплате труда</t>
  </si>
  <si>
    <t>8</t>
  </si>
  <si>
    <t>8.1</t>
  </si>
  <si>
    <t>8.2</t>
  </si>
  <si>
    <t>8.3</t>
  </si>
  <si>
    <t>10.1</t>
  </si>
  <si>
    <t>Количество пенсионеров, получивших пенсии за выслугу лет и доплату к пенсии</t>
  </si>
  <si>
    <t>10.2</t>
  </si>
  <si>
    <t>10.3</t>
  </si>
  <si>
    <t>Количество  детей-сирот, детей, оставшихся без попечения родителей, а также лиц из их числа, получивших  ежемесячную выплату денежных средств</t>
  </si>
  <si>
    <t>10.4</t>
  </si>
  <si>
    <t>Количество приемных родителей, получивших вознаграждение</t>
  </si>
  <si>
    <t>Количество лиц из числа детей-сирот и детей, оставшихся без попечения родителей, обеспеченных жилыми помещениями</t>
  </si>
  <si>
    <t>11</t>
  </si>
  <si>
    <t>Отдельное мероприятие «Развитие строительства, архитектуры и жилищно-коммунального хозяйства»</t>
  </si>
  <si>
    <t>11.1</t>
  </si>
  <si>
    <t>Общий объем ввода жилья</t>
  </si>
  <si>
    <t>Ввод жилья на душу населения</t>
  </si>
  <si>
    <t>Уровень обеспеченности населения жильем</t>
  </si>
  <si>
    <t>Доля малоэтажного жилья в общем объеме ввода жилья</t>
  </si>
  <si>
    <t>Доля аварийного жилого фонда в общем объеме жилого фонда в Вятскополянском районе</t>
  </si>
  <si>
    <t>Уровень газификации населенных пунктов Вятскополянского района</t>
  </si>
  <si>
    <t>Обеспечение модернизации объектов коммунальной инфраструктуры</t>
  </si>
  <si>
    <t>Отдельное мероприятие «Развитие информационного общества и формирование электронного Правительства»</t>
  </si>
  <si>
    <t>Доля муниципальных услуг, переведенных в электронный вид, от общего количества муниципальных услуг</t>
  </si>
  <si>
    <t>Млн. рублей</t>
  </si>
  <si>
    <t>Рубль</t>
  </si>
  <si>
    <t>Процент</t>
  </si>
  <si>
    <t>Единица</t>
  </si>
  <si>
    <t>Человек</t>
  </si>
  <si>
    <t>Экземпляр</t>
  </si>
  <si>
    <t>Га</t>
  </si>
  <si>
    <t>Км</t>
  </si>
  <si>
    <t>Кг.у.т./тыс. руб.мун. продукта</t>
  </si>
  <si>
    <t>Тыс.кВт*ч.</t>
  </si>
  <si>
    <t>Тыс.рублей</t>
  </si>
  <si>
    <t>Тыс.Гкал</t>
  </si>
  <si>
    <t>Тыс.куб. метров</t>
  </si>
  <si>
    <t>Гкал/кв. метр</t>
  </si>
  <si>
    <t>Куб.метров/ чел.</t>
  </si>
  <si>
    <t>кВт*ч/чел.</t>
  </si>
  <si>
    <t>Шт.</t>
  </si>
  <si>
    <t>Балл</t>
  </si>
  <si>
    <t>1/0</t>
  </si>
  <si>
    <t>Кв. метр</t>
  </si>
  <si>
    <t>Кв.метров/ чел</t>
  </si>
  <si>
    <t>не более 10%</t>
  </si>
  <si>
    <t>на 100</t>
  </si>
  <si>
    <t>не менее 4</t>
  </si>
  <si>
    <t>Охват молодежи, получающей социальные услуги в рамках различных молодежных мероприятий</t>
  </si>
  <si>
    <t>1</t>
  </si>
  <si>
    <t>выполнено более половины показателей эффективности</t>
  </si>
  <si>
    <t>Показатели эффективности выполнены в полном объеме</t>
  </si>
  <si>
    <t>1.1</t>
  </si>
  <si>
    <t>1.2</t>
  </si>
  <si>
    <t>1.3</t>
  </si>
  <si>
    <t>Годовая итоговая балльная оценка качества финансового менеджмента главного распорядителя бюджетных средств – управления земельно-имущественных отношений</t>
  </si>
  <si>
    <t>Доля фактической суммы задолженности от уплаты арендных платежей за пользование земельными участками и муниципальным имуществом в общем объеме начисленной арендной платы.</t>
  </si>
  <si>
    <t>единиц</t>
  </si>
  <si>
    <t>Отдельное мероприятие «Повышение эффективности использования муниципального имущества»</t>
  </si>
  <si>
    <t>Доля объектов недвижимости, на которые зарегистрировано право собственности муниципального образования Вятскополянский муниципальный район (оперативного управления), в общем количестве объектов недвижимости, учитываемых в реестре муниципального имущества и подлежащих государственной регистрации</t>
  </si>
  <si>
    <t>Доля муниципальных учреждений, в отношении которых проведены проверки использования (инвентаризации) муниципального имущества, закрепленного на праве оперативного управления в общем количестве муниципальных учреждений Вятскополянского района</t>
  </si>
  <si>
    <t>Отдельное мероприятие «Повышение эффективности управления земельными ресурсами»</t>
  </si>
  <si>
    <t>Удельный вес земельных участков, на которые зарегистрировано право собственности муниципального образования Вятскополянский муниципальный район, по отношению к общему количеству земельных участков, обладающих признаком муниципальной собственности</t>
  </si>
  <si>
    <t>не менее 95</t>
  </si>
  <si>
    <t>Отдельное мероприятие «Организация деятельности управления финансов»</t>
  </si>
  <si>
    <t>выполнение прогноза поступления собственных доходов бюджета Вятскополянского района</t>
  </si>
  <si>
    <t>выполнение плановых показателей бюджета Вятскополянского района по расходам</t>
  </si>
  <si>
    <t>отношение дефицита бюджета к объему доходов бюджета Вятскополянского района без учета безвозмездных поступлений</t>
  </si>
  <si>
    <t>объем информации, размещенной на официальном сайте Вятскополянского района, в части муниципальных правовых актов Вятскополянского района и приказов управления финансов администрации Вятскополянского района, касающихся бюджетного процесса и межбюджетных отношений и подлежащих опубликованию</t>
  </si>
  <si>
    <t>доля разработанных проектов муниципальных правовых актов поселений в части формирования и исполнения бюджета в общем количестве проектов в соответствии с заключенными Соглашениями</t>
  </si>
  <si>
    <t>Доля операций по исполнению бюджетов поселений в общем количестве операций в соответствии с заключенными Соглашениями</t>
  </si>
  <si>
    <t>Увеличение количества бюджетополучателей, использующих систему электронного документооборота</t>
  </si>
  <si>
    <t>Отдельное мероприятие «Повышение результативности предоставления межбюджетных трансфертов бюджетам городских и сельских поселений»</t>
  </si>
  <si>
    <t>доля межбюджетных трансфертов, перечисленных бюджетам поселений, в общем объеме межбюджетных трансфертов, предусмотренных для перечисления поселениям</t>
  </si>
  <si>
    <t>Отдельное мероприятие «Управление муниципальным долгом»</t>
  </si>
  <si>
    <t>Объем муниципального долга Вятскополянского района к общему годовому объему доходов бюджета Вятскополянского района без учета безвозмездных поступлений</t>
  </si>
  <si>
    <t>Объем расходов на обслуживание муниципального долга Вятскополянского района к общему объему расходов бюджета района, за исключением объема расходов, которые осуществляются за счет субвенций, предоставляемых из областного бюджета</t>
  </si>
  <si>
    <t>Отсутствие просроченной задолженности по муниципальному долгу Вятскополянского района</t>
  </si>
  <si>
    <t>не более 50</t>
  </si>
  <si>
    <t>не более  15</t>
  </si>
  <si>
    <t>да</t>
  </si>
  <si>
    <t>баллов</t>
  </si>
  <si>
    <t>да/нет</t>
  </si>
  <si>
    <t xml:space="preserve">Ведомственная целевая программа «Общее образование в Вятскополянском  районе» на 2014-2016 годы </t>
  </si>
  <si>
    <t>Сохранение контингента детей в общеобразовательных учреждениях района</t>
  </si>
  <si>
    <t>Увеличение количества учащихся, имеющих высокое качество результатов обучения и воспитания</t>
  </si>
  <si>
    <t>Доля учащихся, успешно сдавших ЕГЭ, от числа сдававших</t>
  </si>
  <si>
    <t>Доля административно-управленческих и педагогических работников, имеющих первую и высшую квалификационные категории</t>
  </si>
  <si>
    <t xml:space="preserve">Ведомственная целевая программа «Дошкольное образование в Вятскополянском районе» на 2014-2016 годы </t>
  </si>
  <si>
    <t xml:space="preserve">Сохранение контингента воспитанников в дошкольных образовательных учреждениях района </t>
  </si>
  <si>
    <t xml:space="preserve">Доля  административно-управленческих и педагогических работников, повысивших квалификацию </t>
  </si>
  <si>
    <t xml:space="preserve">Доля административно-управленческих и педагогических работников, имеющих первую и высшую квалификационные категории </t>
  </si>
  <si>
    <t xml:space="preserve">Охват детей, посещающих ДОУ, дополнительным  образованием  </t>
  </si>
  <si>
    <t>Сохранение контингента детей, охваченных дополнительным образованием</t>
  </si>
  <si>
    <t>Сохранение количества участников учреждений дополнительного образования  в региональных, российских конкурсах, конференциях, выставках и др. мероприятиях</t>
  </si>
  <si>
    <t>Количество муниципальных образовательных учреждений, работающих в инновационно-экспериментальном режиме</t>
  </si>
  <si>
    <t>Доля педагогов, работающих в инновационно-экспериментальном режиме, от общего количества педагогов района</t>
  </si>
  <si>
    <t>Количество образовательных учреждений, готовых к внедрению и реализации федеральных  государственных образовательных стандартов</t>
  </si>
  <si>
    <t>Доля образовательных учреждений, участвующих в мероприятиях разного уровня, от общего количества учреждений</t>
  </si>
  <si>
    <t>Доля образовательных учреждений, имеющих лицензию на осуществление образовательной деятельности, от общего количества образовательных учреждений</t>
  </si>
  <si>
    <t>Доля обучающихся, охваченных отдыхом и  оздоровлением, в общем количестве школьников</t>
  </si>
  <si>
    <t>Чел.</t>
  </si>
  <si>
    <t>шт.</t>
  </si>
  <si>
    <t>Доля педагогов дополнительного  образования, повысивших квалификацию в отчетном году</t>
  </si>
  <si>
    <t>Отдельное мероприятие: «Создание условий для функционирования образовательных учреждений района»</t>
  </si>
  <si>
    <t>Отдельное мероприятие« Стимулирование инвестиционной деятельности и инновационного развития агропромышленного комплекса»</t>
  </si>
  <si>
    <t>Среднемесячная заработная плата в сельскохозяйственных предприятиях</t>
  </si>
  <si>
    <t>Количество человек, получивших субсидии на развитие ЛПХ</t>
  </si>
  <si>
    <t>Отдельное мероприятие « Кредитование малых форм хозяйствования, поддержка начинающих фермеров»</t>
  </si>
  <si>
    <t>5.3</t>
  </si>
  <si>
    <t>5.4</t>
  </si>
  <si>
    <t>5.5</t>
  </si>
  <si>
    <t>5.6</t>
  </si>
  <si>
    <t>ед.</t>
  </si>
  <si>
    <t>руб.</t>
  </si>
  <si>
    <t>Ведомственная целевая программа «Дополнительное образование в Вятскополянском районе» на 2014-2016 годы</t>
  </si>
  <si>
    <t>Ведомственная целевая программа «Управление образованием в Вятскополянском районе» на 2014-2016 годы</t>
  </si>
  <si>
    <t>1.4</t>
  </si>
  <si>
    <t>1.5</t>
  </si>
  <si>
    <t>1.6</t>
  </si>
  <si>
    <t>1.7</t>
  </si>
  <si>
    <t>1.8</t>
  </si>
  <si>
    <t>1.9</t>
  </si>
  <si>
    <t>3</t>
  </si>
  <si>
    <t>4. Муниципальная программа Вятскополянского района «Развитие образования» на 2014-2016 годы»</t>
  </si>
  <si>
    <t>2.4</t>
  </si>
  <si>
    <t>2.5</t>
  </si>
  <si>
    <t>Отгружено товаров собственного производства, выполненных работ и услуг собственными силами по видам экономической деятельности по полному кругу организаций (промышленность)</t>
  </si>
  <si>
    <t>Среднемесячная номинальная начисленная заработная плата в расчете на одного работника</t>
  </si>
  <si>
    <t>Инвестиции в основной капитал за счет всех источников финансирования (по местонахождению заказчика)</t>
  </si>
  <si>
    <t>1.1.1</t>
  </si>
  <si>
    <t>1.1.2</t>
  </si>
  <si>
    <t>Своевременная оценка   эффективности   реализации муниципальных программ</t>
  </si>
  <si>
    <t>Количество малых предприятий</t>
  </si>
  <si>
    <t>Доля среднесписочной численности работников (без внешних совместителей) малых предприятий в среднесписочной численности работников (без внешних совместителей) всех предприятий и организаций</t>
  </si>
  <si>
    <t>Среднемесячная заработная плата наемных работников на малых предприятиях</t>
  </si>
  <si>
    <t>Оборот продукции (услуг), производимой малыми предприятиями, в том числе микропредприятиями, и индивидуальными предпринимателями</t>
  </si>
  <si>
    <t>1.2.1</t>
  </si>
  <si>
    <t>1.2.2</t>
  </si>
  <si>
    <t>1.2.3</t>
  </si>
  <si>
    <t>1.2.4</t>
  </si>
  <si>
    <t>1.2.5</t>
  </si>
  <si>
    <t>Объем налоговых поступлений от субъектов малого предпринимательства в консолидированный бюджет области</t>
  </si>
  <si>
    <t>1.3.1</t>
  </si>
  <si>
    <t>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 проживающих в Вятскополянском районе</t>
  </si>
  <si>
    <t>2.1.1</t>
  </si>
  <si>
    <t>2.1.2</t>
  </si>
  <si>
    <t>2.2.1</t>
  </si>
  <si>
    <t>2.2.2</t>
  </si>
  <si>
    <t>2.3.1</t>
  </si>
  <si>
    <t>2.4.1</t>
  </si>
  <si>
    <t>2.5.1</t>
  </si>
  <si>
    <t>2.5.2</t>
  </si>
  <si>
    <t>2.6</t>
  </si>
  <si>
    <t>2.7</t>
  </si>
  <si>
    <t>2.6.2</t>
  </si>
  <si>
    <t>2.7.1</t>
  </si>
  <si>
    <t>2.7.2</t>
  </si>
  <si>
    <t>2.8</t>
  </si>
  <si>
    <t>2.8.1</t>
  </si>
  <si>
    <t>2.9</t>
  </si>
  <si>
    <t>2.9.1</t>
  </si>
  <si>
    <t>2.9.2</t>
  </si>
  <si>
    <t>4.2.2</t>
  </si>
  <si>
    <t>4.2.3</t>
  </si>
  <si>
    <t>4.2.4</t>
  </si>
  <si>
    <t>4.2.5</t>
  </si>
  <si>
    <t>4.2.6</t>
  </si>
  <si>
    <t>4.2.7</t>
  </si>
  <si>
    <t>4.2.8</t>
  </si>
  <si>
    <t>4.2.9</t>
  </si>
  <si>
    <t>4.2.10</t>
  </si>
  <si>
    <t>4.2.11</t>
  </si>
  <si>
    <t>4.2.12</t>
  </si>
  <si>
    <t>4.2.13</t>
  </si>
  <si>
    <t>4.2.14</t>
  </si>
  <si>
    <t>4.2.15</t>
  </si>
  <si>
    <t>4.2.16</t>
  </si>
  <si>
    <t>4.2.17</t>
  </si>
  <si>
    <t>4.2.18</t>
  </si>
  <si>
    <t>4.2.19</t>
  </si>
  <si>
    <t>4.2.20</t>
  </si>
  <si>
    <t>4.2.21</t>
  </si>
  <si>
    <t>4.2.22</t>
  </si>
  <si>
    <t>4.2.22.1</t>
  </si>
  <si>
    <t>4.2.22.2</t>
  </si>
  <si>
    <t>4.2.23</t>
  </si>
  <si>
    <t>4.2.23.1</t>
  </si>
  <si>
    <t>4.2.23.2</t>
  </si>
  <si>
    <t>4.2.24</t>
  </si>
  <si>
    <t>4.2.25</t>
  </si>
  <si>
    <t>4.2.26</t>
  </si>
  <si>
    <t>4.2.27</t>
  </si>
  <si>
    <t>5.3.1</t>
  </si>
  <si>
    <t>5.6.1</t>
  </si>
  <si>
    <t>5.5.1</t>
  </si>
  <si>
    <t>5.4.1</t>
  </si>
  <si>
    <t>Отдельное мероприятие: «Организация отдыха и оздоровления детей в лагерях с дневным пребыванием»</t>
  </si>
  <si>
    <t>ЗНАЧ Мц=(3/3*100%=100%); ЗНАЧ Мц =100%</t>
  </si>
  <si>
    <t>ЗНАЧ Мц=(1/1*100%=100%); ЗНАЧ Мц =100%</t>
  </si>
  <si>
    <t>ЗНАЧ Мц=(4/4*100%=100%); ЗНАЧ Мц =100%</t>
  </si>
  <si>
    <t>2015 г.</t>
  </si>
  <si>
    <t>Отдельное мероприятие "Профилактика экстремизма и гармонизация межнациональных и межконфессиональных отношений в Вятскополянском районе"</t>
  </si>
  <si>
    <t>Количество мероприятий, направленных на профилактику экстремизма и гармонизацию межнациональных отношений</t>
  </si>
  <si>
    <t>Единиц</t>
  </si>
  <si>
    <t>2.10</t>
  </si>
  <si>
    <t>2.10.1</t>
  </si>
  <si>
    <t>2.10.2</t>
  </si>
  <si>
    <t>не менее 15</t>
  </si>
  <si>
    <t>ЗНАЧ Мц=(2/4*100%=50%); ЗНАЧ Мц &lt;= 50%</t>
  </si>
  <si>
    <t>не выполнены половина и более половины показателей эффективности</t>
  </si>
  <si>
    <t xml:space="preserve"> - ремонт спортивного зала муниципального казенного общеобразовательного учреждения средней общеобразовательной школы дер.СредниеШуни Вятскополянского района Кировской области в 2015 году</t>
  </si>
  <si>
    <t>Создание в муниципальных общеобразовательных организациях, расположенных в сельской местности, условий для занятий физической культурой и спортом</t>
  </si>
  <si>
    <t>Ремонт системы канализации и водопровода, в т.ч.</t>
  </si>
  <si>
    <t xml:space="preserve">  - МКОУ гимназия и МКОУООШ г.Сосновка</t>
  </si>
  <si>
    <t>Ремонт фасада и замена оконных блоков в здании дошкольных групп МКОУООШ с.Ершовка</t>
  </si>
  <si>
    <t>ЗНАЧ Мц=(18/20*100%=90%); ЗНАЧ Мц меньше 100%, но больше 50%</t>
  </si>
  <si>
    <t>км</t>
  </si>
  <si>
    <t>гол.</t>
  </si>
  <si>
    <t>Доля представленной отчетности в министерство сельского хозяйства Кировской области по утвержденному план – графику</t>
  </si>
  <si>
    <t xml:space="preserve">Количество отловленных безнадзорных домашних животных </t>
  </si>
  <si>
    <t>Отдельное мероприятие « Обеспечение деятельности отдела сельского хозяйства администрации Вятскополянского района»</t>
  </si>
  <si>
    <t>Отдельное мероприятие «Ремонт автомобильных дорог общего пользования местного значения»</t>
  </si>
  <si>
    <t>3.4.3</t>
  </si>
  <si>
    <t>3.4.4</t>
  </si>
  <si>
    <t>2.11</t>
  </si>
  <si>
    <t>Отдельное мероприятие «Строительство «Физкультурно-оздоровительного комплекса, Кировская область, Вятскополянский район, г. Сосновка, ул. Мира (район ДК «Судостроитель»)» с модификацией повторно применяемой проектной документации «Физкультурно-оздоровительный комплекс в г. Советск Кировской области»</t>
  </si>
  <si>
    <t>2.11.1</t>
  </si>
  <si>
    <t>Количество построенных спортивных сооружений</t>
  </si>
  <si>
    <t xml:space="preserve">Единиц </t>
  </si>
  <si>
    <t>2.11.2</t>
  </si>
  <si>
    <t>Уровень обеспеченности муниципального образования объектами физической культуры и спорта</t>
  </si>
  <si>
    <t>Рентабельность сельскохозяйственных предприятий района</t>
  </si>
  <si>
    <t>Отдельное мероприятие «Обеспечение проведения выборов и референдумов»</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</si>
  <si>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t>
  </si>
  <si>
    <t>Отдельное мероприятие «Развитие пассажирских перевозок на территории Вятскополянского района»</t>
  </si>
  <si>
    <t>Доля населения, проживающего в населенных пунктах, не имеющих регулярного автобусного сообщения с административным центром муниципального района, в общей численности населения муниципального района</t>
  </si>
  <si>
    <t>1.4.1</t>
  </si>
  <si>
    <t>1.5.1</t>
  </si>
  <si>
    <t>1.5.2</t>
  </si>
  <si>
    <t>2.6.1</t>
  </si>
  <si>
    <t xml:space="preserve">Отдельное мероприятие «Организация  деятельности   администрации Вятскополянского района»  </t>
  </si>
  <si>
    <t>6.4</t>
  </si>
  <si>
    <t>6.5</t>
  </si>
  <si>
    <t>6.6</t>
  </si>
  <si>
    <t>6.7</t>
  </si>
  <si>
    <t>9</t>
  </si>
  <si>
    <t>9.1</t>
  </si>
  <si>
    <t>9.2</t>
  </si>
  <si>
    <t>9.3</t>
  </si>
  <si>
    <t>2.7.3</t>
  </si>
  <si>
    <t>2.7.4</t>
  </si>
  <si>
    <t>Отдельное мероприятие «Общее образование в Вятскополянском  районе»</t>
  </si>
  <si>
    <t xml:space="preserve">Отдельное мероприятие «Дошкольное образование в Вятскополянском районе» </t>
  </si>
  <si>
    <t>Отдельное мероприятие «Дополнительное образование в Вятскополянском районе»</t>
  </si>
  <si>
    <t xml:space="preserve">Отдельное мероприятие «Управление образованием в Вятскополянском районе» </t>
  </si>
  <si>
    <t>Количество зарегистрированных преступлений</t>
  </si>
  <si>
    <t>2.7.5</t>
  </si>
  <si>
    <t>Сохранение контингента детей в общеобразовательных организациях</t>
  </si>
  <si>
    <t>Сохранение доли выпускников общеобразовательных организаций, освоивших основные общеобразовательные программы основного общего образования (9 классов) и получивших аттестаты.</t>
  </si>
  <si>
    <t xml:space="preserve">Повышение уровня профессионального мастерства педагогов общеобразовательных организаций, соответствующего ФГОС </t>
  </si>
  <si>
    <t>Участие педагогических работников общеобразовательных организаций в профессиональных конкурсах</t>
  </si>
  <si>
    <t>Обеспечение комплексной безопасности общеобразовательных организаций</t>
  </si>
  <si>
    <t>чел.</t>
  </si>
  <si>
    <t>Сохранение контингента воспитанников в дошкольных образовательных организациях</t>
  </si>
  <si>
    <t>Участие педагогических работников дошкольных образовательных организаций в профессиональных конкурсах</t>
  </si>
  <si>
    <t xml:space="preserve">Повышение уровня профессионального мастерства педагогов дошкольного образования, соответствующего ФГОС </t>
  </si>
  <si>
    <t>Обеспечение комплексной безопасности дошкольных образовательных организаций</t>
  </si>
  <si>
    <t>Участие педагогических работников дополнительного образования в профессиональных конкурсах</t>
  </si>
  <si>
    <t xml:space="preserve">Повышение уровня профессионального мастерства педагогов дополнительного образования, соответствующего ФГТ </t>
  </si>
  <si>
    <t>Обеспечение комплексной безопасности образовательных организаций дополнительного образования детей</t>
  </si>
  <si>
    <t>Обоснование отклонений значений показателя на конец отчетного года (при наличии)</t>
  </si>
  <si>
    <t>Наименование муниципальной программы, подпрограммы,  отдельного мероприятия, наименование показателей</t>
  </si>
  <si>
    <t>план</t>
  </si>
  <si>
    <t>факт</t>
  </si>
  <si>
    <t>отчетный год</t>
  </si>
  <si>
    <t>год, предшествующий
отчетному</t>
  </si>
  <si>
    <t>4.6</t>
  </si>
  <si>
    <t>4.7</t>
  </si>
  <si>
    <t>4.8</t>
  </si>
  <si>
    <t>не более 25</t>
  </si>
  <si>
    <t>Увеличение количества объектов муниципального имущества, предназначенного для предоставления субъектам малого и среднего предпринимательства</t>
  </si>
  <si>
    <t>На 10% ежегодно</t>
  </si>
  <si>
    <t xml:space="preserve">Подпрограмма «Развитие экономического потенциала» </t>
  </si>
  <si>
    <t>Качество прогнозирования социально-экономического развития Вятскополянского района (отклонение фактических значений показателей социально-экономического развития области от прогнозных)</t>
  </si>
  <si>
    <t xml:space="preserve">Единица </t>
  </si>
  <si>
    <t>Количество участников клубных формирований</t>
  </si>
  <si>
    <t>Количество  посещений муниципальных библиотек</t>
  </si>
  <si>
    <t>Отдельное мероприятие «Содержание автомобильных дорог общего пользования местного значения»</t>
  </si>
  <si>
    <t xml:space="preserve">Содержание автомобильных дорог общего пользования местного значения </t>
  </si>
  <si>
    <t xml:space="preserve">Ремонт автомобильных дорог общего пользования местного значения  </t>
  </si>
  <si>
    <t>Годовая итоговая бальная оценка качества финансового менеджмента главного распорядителя средств - администрации Вятскополянского района</t>
  </si>
  <si>
    <t xml:space="preserve">Отдельное мероприятие «Развитие муниципальной службы в Администрации Вятскополянского района» </t>
  </si>
  <si>
    <t>Доля муниципальных служащих, данные о которых включены в единую информационную базу данных муниципальных служащих, в % от общего количества муниципальных служащих</t>
  </si>
  <si>
    <t xml:space="preserve">Количество муниципальных служащих, прошедших подготовку, повышение квалификации и стажировку за счет средств местного бюджета </t>
  </si>
  <si>
    <t>Доля должностей муниципальной службы, на которые сформирован кадровый резерв, в % от штатной численности муниципальных служащих</t>
  </si>
  <si>
    <t>Отдельное мероприятие «Предоставление мер социальной поддержки отдельным категориям граждан Вятскополянского района»</t>
  </si>
  <si>
    <t xml:space="preserve">Отдельное мероприятие «Проектирование, строительство и реконструкция, капитальный ремонт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t>
  </si>
  <si>
    <t>Получение разработанной проектной документации, имеющей положительное заключение государственной экспертизы</t>
  </si>
  <si>
    <t>Отдельное мероприятие « Организация и проведение отлова, учета, содержания и использования безнадзорных домашних животных на территории муниципального района»</t>
  </si>
  <si>
    <t>Отдельное мероприятие «Организация бесплатного горячего питания обучающихся, получающих начальное общее образование в муниципальных образовательных учреждениях»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</si>
  <si>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</si>
  <si>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Отдельное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</si>
  <si>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общеобразовательных организаций, получивших вознаграждение за классное руководство, в общей численности педагогических работников такой категории</t>
  </si>
  <si>
    <t>Отдельное мероприятие «Обеспечение персонифицированного финансирования дополнительного образования детей»</t>
  </si>
  <si>
    <t>Доля детей в возрасте от 5 до 18 лет, использующих сертификаты дополлнительного образования в статусе сертификатов персонифицированного финансирования</t>
  </si>
  <si>
    <t>не менее 5</t>
  </si>
  <si>
    <t>Исполнение плана поступления доходов от использования и продажи муниципального имущества в бюджет Вятскополянского района.</t>
  </si>
  <si>
    <t>Исполнение плана поступления  доходов от использования и продажи земельных участков в бюджет Вятскополянского района</t>
  </si>
  <si>
    <t>Доля количества земельных участков, учтенных в Едином государственном реестре недвижимости, с границами, установленными в соответствии с требованиями законодательства Российской Федерации, в общем количестве земельных участков, учтенных в Едином государственном реестре недвижимости</t>
  </si>
  <si>
    <t>Подпрограмма «Оказание имущественной поддержки субъектам малого и среднего предпринимательства»</t>
  </si>
  <si>
    <t>Количество лиц, зарегистрированных с диагнозом "наркомания" на 100 тыс. населения</t>
  </si>
  <si>
    <t>Количество посетителей мероприятий, направленных на профилактику экстремизма и гармонизации межнациональных отношений</t>
  </si>
  <si>
    <t>площадь рекультивированных земель в нселенных пунктах Вятскополянского района Кировской области</t>
  </si>
  <si>
    <t>Увеличение протяженности автомобильных дорог общего пользования местного значения по сравнению с уровнем 2018 года</t>
  </si>
  <si>
    <t>сокращение количества детей, пострадавших в результате дорожно-транспортных происшествий по  собственной неосторожности к уровню 2018 года (4 человека)</t>
  </si>
  <si>
    <t>Отдельное мероприятие «Профилактика терроризма, а также минимизация и ликвидация последствий его проявлений,  формирование у граждан неприятия идеологии терроризма»</t>
  </si>
  <si>
    <t>увеличение количества проводимых информационных и пропагандистских мероприятий в сфере противодействия идеологии терроризма</t>
  </si>
  <si>
    <t>увеличение доли населения, вовлеченного в проводимые мероприятия по профилактике терроризма, в том числе лиц, наиболее подверженных воздействию идеологии терроризма</t>
  </si>
  <si>
    <t>3.6</t>
  </si>
  <si>
    <t>3.6.1</t>
  </si>
  <si>
    <t>3.6.2</t>
  </si>
  <si>
    <t>Доля заявителей, удовлетворенных качеством предоставленных муниципальных услуг, от общего числа опрошенных заявителей</t>
  </si>
  <si>
    <t>7.4</t>
  </si>
  <si>
    <t>Доля численности населения, имеющего возможность получения муниципальных услуг, предоставляемых по принципу "одного окна"</t>
  </si>
  <si>
    <t>Отдельное мероприятие «Осуществление полномочий Российской Федерации по проведению Всероссийской переписи населения в 2020 году»</t>
  </si>
  <si>
    <t>Проведение Всероссийской переписи населения в 2020 году</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</si>
  <si>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2021 году</t>
  </si>
  <si>
    <t>Увеличение количества перевезенных пассажиров  по отношению к уровню 2018 года</t>
  </si>
  <si>
    <t>Отдельное мероприятие подпрограммы "Улучшение жилищных условий граждан, проживающих в сельских поселениях муниципального район"</t>
  </si>
  <si>
    <t>Капитальный ремонт автомо-бильных дорог Вятские Поляны – Ершовка, Вятские Поляны – Кулыги, Вятские Поляны – Новый Бурец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при условии выделения средств из областного и местного бюджетов</t>
  </si>
  <si>
    <t>Отсутствие потенциальных заявителей на оказание услуг</t>
  </si>
  <si>
    <t>Уровень достижения значения показателя</t>
  </si>
  <si>
    <t>В общеобразовательных организациях, расположенных в сельской местности и малых городах, обновлена материально-техническая база для занятий детей физической культурой и спортом</t>
  </si>
  <si>
    <t>1.1.</t>
  </si>
  <si>
    <t>Отдельное мероприятие:
«Выполнение предписаний надзорных органов и приведение зданий в соответствие с требованиями, предъявляемыми к безопасности в процессе эксплуатации»</t>
  </si>
  <si>
    <t>Увеличение доли обучающихся на «4» и «5»</t>
  </si>
  <si>
    <t>Сохранение доли детей и подростков, вовлечённых в освоение дополнительных образовательных программ, в общей численности детей и молодёжи от 5 до 18 лет</t>
  </si>
  <si>
    <t>Доля образовательных организаций, участвующих в мероприятиях разного уровня, от общего количества учреждений</t>
  </si>
  <si>
    <t>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</si>
  <si>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Количество сельских семей, улучшивших жилищные условия </t>
  </si>
  <si>
    <t xml:space="preserve">Количество созданных рабочих мест на сельских территориях Вятскополянского района в результате реализации программы </t>
  </si>
  <si>
    <t>Количество посещений организаций культуры по отношению к уровню 2017 года</t>
  </si>
  <si>
    <t>2.7.6</t>
  </si>
  <si>
    <t>Количество поступдений в фонды муниципальных библиотек</t>
  </si>
  <si>
    <t>создание мест (площадок) накопления твердых коммунальных отходов 4 шт. в Среднетойменском с/п, 18 шт. в Сосновском г/п</t>
  </si>
  <si>
    <t>6.8</t>
  </si>
  <si>
    <t>6.9</t>
  </si>
  <si>
    <t>6.10</t>
  </si>
  <si>
    <t>Количество районных проектов, реализованных в рамках проектов ППМИ</t>
  </si>
  <si>
    <t>Приобретение котла на твердом топливе в котельную дер. Гремячка Вятскополянского района Кировской области</t>
  </si>
  <si>
    <t>Приобретение дымовой трубы на газовую котельную дер. Чекашево Вятскополянского района Кировской области</t>
  </si>
  <si>
    <t>2.12</t>
  </si>
  <si>
    <t>2.12.1</t>
  </si>
  <si>
    <t>Отдельное мероприятие «Деятельность учреждений в сфере физической культуры и спорта»</t>
  </si>
  <si>
    <t>Количество человек, занимающихся по программам спортивной подготовки</t>
  </si>
  <si>
    <t>Выполнен ремонт участка автомобильной дороги Вятские Поляны-Нижние Шуни (Матвеево – Чекашево)</t>
  </si>
  <si>
    <t>Доля детей в возрасте от 5 до 18 лет, получающих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за счет бюджетных средств</t>
  </si>
  <si>
    <t>Сведения о достижении целевых показателей эффективности реализации муниципальных программ за 2022 год</t>
  </si>
  <si>
    <t xml:space="preserve">5. Муниципальная программа Вятскополянского района «Создание условий, способствующих развитию района» на 2020-2025 годы  </t>
  </si>
  <si>
    <t>2.2.3</t>
  </si>
  <si>
    <t>2.2.4</t>
  </si>
  <si>
    <t>Вовлеченность населения в незаконный оборот наркотиков</t>
  </si>
  <si>
    <t>случаев на 100 тыс. населения</t>
  </si>
  <si>
    <t>Криминогенность наркомании</t>
  </si>
  <si>
    <t>2.5.3</t>
  </si>
  <si>
    <t>Количество отремонтированных объектов спорта</t>
  </si>
  <si>
    <t xml:space="preserve">Единиц  </t>
  </si>
  <si>
    <t>2.7.7</t>
  </si>
  <si>
    <t>2.7.8</t>
  </si>
  <si>
    <t>Количество отремонтированных объектов культуры</t>
  </si>
  <si>
    <t>Количество созданных модельных библиотек</t>
  </si>
  <si>
    <t>Отдельное мероприятие «Деятельность районных учреждений культуры»</t>
  </si>
  <si>
    <t>2.13</t>
  </si>
  <si>
    <t>2.13.1</t>
  </si>
  <si>
    <t>Отдельное мероприятие "Реализация мероприятий национального проекта "Демография" федерального проекта "Спорт - норма жизни"</t>
  </si>
  <si>
    <t>Количество созданных малых спортивных площадок центров тестирования Всероссийского физкультурно-спортивного комплекса «Готов к труду и обороне» (ГТО)</t>
  </si>
  <si>
    <t>2.14</t>
  </si>
  <si>
    <t>2.14.1</t>
  </si>
  <si>
    <t>Отдельное мероприятие "Финансовая поддержка детско-юношеского спорта"</t>
  </si>
  <si>
    <t>Количество учреждений спорта, оснащенных спортивным оборудованием, инвентарем, экипировкой</t>
  </si>
  <si>
    <t xml:space="preserve">единиц </t>
  </si>
  <si>
    <t>2.15</t>
  </si>
  <si>
    <t>2.15.1</t>
  </si>
  <si>
    <t>2.15.2</t>
  </si>
  <si>
    <t>Отдельное мероприятие "Деятельность учреждений дополнительного образования в сфере культуры"</t>
  </si>
  <si>
    <t>Количество учащихся в районных ДШИ</t>
  </si>
  <si>
    <t>человек</t>
  </si>
  <si>
    <t>Количество обучающихся и педагогов  ДШИ, участвующих в международных, всероссийских, межрегиональных, региональных фестивалях, конкурсах</t>
  </si>
  <si>
    <t>3.1.3</t>
  </si>
  <si>
    <t>создание мест (площадок) накопления твердых коммунальных отходов 4 шт. в Омгинском с/п, 6 шт. в Сосновском г/п</t>
  </si>
  <si>
    <t>3.1.4</t>
  </si>
  <si>
    <t>создание мест (площадок) накопления твердых коммунальных отходов 20 шт. в сельских поселениях Вятскополянского района, 28 шт. в Сосновском городском поселении</t>
  </si>
  <si>
    <t>3.7</t>
  </si>
  <si>
    <t>6.11</t>
  </si>
  <si>
    <t>6.12</t>
  </si>
  <si>
    <t xml:space="preserve">Приобретение газового котла на котельную по ул. Куйбышева г.Сосновка Вятскополянского района </t>
  </si>
  <si>
    <t xml:space="preserve">Приобретение газового котла на котельную дер. Средние Шуни и с.Слудка Вятскополянского района </t>
  </si>
  <si>
    <t>Доля обращений по муниципальным услугам через Единый портал и региональный портал  к общему количеству обращений за муниципальными услугами</t>
  </si>
  <si>
    <t>12</t>
  </si>
  <si>
    <t>12.1</t>
  </si>
  <si>
    <t>13.1</t>
  </si>
  <si>
    <t>Отдельное мероприятие «Реализация мероприятий проекта «Вектор помощи»»</t>
  </si>
  <si>
    <t>Количество социально-культурных площадок –гостиных «Доверие», организованных в рамках проекта</t>
  </si>
  <si>
    <t xml:space="preserve">Количество семей с детьми, находящихся в  социально опасном положении и иной трудной жизненной  ситуации, охваченных мероприятия в рамках проекта </t>
  </si>
  <si>
    <t xml:space="preserve">Выполнен ремонт участка автомобильной дороги Вятские Поляны-Нижние Шуни (Чекашево - Сосмак) </t>
  </si>
  <si>
    <t>0 чел. в 2022 году</t>
  </si>
  <si>
    <t>Строительства не было в связи с отсутствием финансирования</t>
  </si>
  <si>
    <t>Планировалось введение групп начальной подготовки по виду спорта "Футбол" и по виду "Хоккей".</t>
  </si>
  <si>
    <t>4. Муниципальная программа Вятскополянского района «Развитие агропромышленного комплекса» на 2020 – 2025 годы</t>
  </si>
  <si>
    <t>Подпрограмма «Комплексное развитие сельских территорий Вятскополянского района на период до 2025 года»</t>
  </si>
  <si>
    <t>Недостаточно активная работа подразделений администрации и администраций поселений по привлечению граждан к подаче заявлений в электронном виде через Госуслуги; не все заявители зарегистрированы на портале Госуслуг.</t>
  </si>
  <si>
    <t xml:space="preserve">3. Муниципальная программа                                                                                                                                  «Управление муниципальным имуществом» на 2020-2025 годы  </t>
  </si>
  <si>
    <t>не менее 60</t>
  </si>
  <si>
    <t>Отдельное мероприятие «Обеспечение деятельности управления земельно-имущественных отношений администрации Вятскополянского района» в 2020-2025 годах</t>
  </si>
  <si>
    <t xml:space="preserve">Задолженность по арендным платежам за муниципальное имущество увеличилась на 338,4 т.р. по следующим организациям:
- АО «Газпром газораспределение Киров» на сумму 226301,99 руб. Задолженность по состоянию на 01.01.2023 составляет 344079,67 руб., что является текущей задолженностью за декабрь 2022 года со сроком погашения до 28 числа месяца следующего за отчетным; 
- ИП Ананьев Николай Николаевич задолженность за отчетный период увеличилась на 88138,42 руб. и по состоянию на 01.01.2023 составила 283119,33 руб. В 2022 году проводилась претензионно-исковая работа,  имеется решение суда о взыскании части задолженности в сумме 313503,16 руб. Задолженность погашается через службу судебных приставов по исполнительному производству ИП 63663/22/43003-ИП. На часть задолженности направлено требование об уплате в декабре 2022 года; 
- ООО «Краснополянская автоколонна» задолженность увеличилась на сумму 16756,78 руб. По состоянию на 01.01.2023 просроченная задолженность за данной организацией составляет 36372,99 руб. На всю сумму задолженности имеются судебные приказы о взыскании долга. В настоящее время в отношении должника введена процедура банкротства;                                                          - за АО «Национальная башенная компания» образовалась задолженность на 01.01.2023 в сумме 10832,72 руб. за ноябрь и декабрь 2022 года, которая погашена в первой декаде января 2023 года.
  За отчетный период задолженность по арендной плате за земельные участки значительно увеличилась по следующим арендаторам: 
- ОАО «Сосновский судостроительный завод» по договору аренды № 250 от 22.05.2008 на сумму 16223,96 руб., что на 01.01.2023 составила 289009,68 руб.;
- Медведев Алексей Николаевич по договору аренды №6 от 04.03.2016 на сумму 151423,50 руб. По состоянию на 01.01.2023 задолженность составила 805685,25 руб. Администрацией Сосновского городского поселения в 2022 году получено решение суда о взыскании задолженности. Решение находится на исполнении в службе судебных приставов;
- Махамадхужаев Абдуллоххужа Суннатхужа угли задолженность увеличилась на 14306,27 руб. В отношении должника возбуждена процедура исполнительного производства
</t>
  </si>
  <si>
    <t>1. Муниципальная программа Вятскополянского района «Развитие образования» на 2019-2025 годы»</t>
  </si>
  <si>
    <t>Отдельное мероприятие:
Ремонт спортивного зала
6) муниципального казённого общеобразовательного учреждения основной общеобразовательной школы дер.Дым-Дым Омга (2022 г.)</t>
  </si>
  <si>
    <t>Сохранение доли выпускников общеобразовательных организаций, освоивших основные общеобразовательные программы среднего общего образования (11 классов) и получивших аттестаты</t>
  </si>
  <si>
    <t>Количество подготовленных образовательных пространств в муниципальных общеобразовательных организациях, на базе которых созданы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с.Кулыги (2022)
2) МКОУСОШ пос.Усть-Люга (2022)
3) МКОУСОШ дер.Средние Шуни (2022)
4) МКОУСОШ дер.Старый Пинигерь (2022)</t>
  </si>
  <si>
    <t xml:space="preserve">Отдельное мероприятие:
«Финансовое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t>
  </si>
  <si>
    <t>Количество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</si>
  <si>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Количество муниципальных общеобразовательных организаций, в которых выполнены предписания надзорных органов, и здания которых приведены в соответствие с требованиями, предъявляемыми к безопасности в процессе эксплуатации
- МКОУСОШ дер.Средние Шуни                                                               - МКОУООШ дер.Средняя Тойма                                                              - МКДОУ д/с «Улыбка» г.Сосновка                                                </t>
  </si>
  <si>
    <t>2. Муниципальная программа "Управление муниципальными финансами и регулирование межбюджетных отношений" на 2020-2025 годы</t>
  </si>
  <si>
    <t>количество изменений в решение о бюджете Вятскополянского района (без учета поправок в части поступления федеральных и областных целевых средств)</t>
  </si>
  <si>
    <t xml:space="preserve">достижение итоговой балльной оценки в мониторинге качества финансового менеджмента, осуществляемого в отношении главных распорядителей бюджетных средств </t>
  </si>
  <si>
    <t>не более 5</t>
  </si>
  <si>
    <t>не менее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</si>
</sst>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р_._-;\-* #,##0_р_._-;_-* &quot;-&quot;_р_._-;_-@_-"/>
    <numFmt numFmtId="165" formatCode="_-* #,##0.00_р_._-;\-* #,##0.00_р_._-;_-* &quot;-&quot;??_р_._-;_-@_-"/>
    <numFmt numFmtId="166" formatCode="0.0"/>
    <numFmt numFmtId="167" formatCode="_-* #,##0.0_р_._-;\-* #,##0.0_р_._-;_-* &quot;-&quot;??_р_._-;_-@_-"/>
    <numFmt numFmtId="168" formatCode="_-* #,##0_р_._-;\-* #,##0_р_._-;_-* &quot;-&quot;??_р_._-;_-@_-"/>
    <numFmt numFmtId="169" formatCode="0.000"/>
    <numFmt numFmtId="170" formatCode="_-* #,##0.000_р_._-;\-* #,##0.000_р_._-;_-* &quot;-&quot;??_р_._-;_-@_-"/>
    <numFmt numFmtId="171" formatCode="_-* #,##0.000\ _₽_-;\-* #,##0.000\ _₽_-;_-* &quot;-&quot;???\ _₽_-;_-@_-"/>
    <numFmt numFmtId="172" formatCode="_-* #,##0\ _₽_-;\-* #,##0\ _₽_-;_-* &quot;-&quot;?\ _₽_-;_-@_-"/>
    <numFmt numFmtId="173" formatCode="_-* #,##0.00\ _₽_-;\-* #,##0.00\ _₽_-;_-* &quot;-&quot;???\ _₽_-;_-@_-"/>
  </numFmts>
  <fonts count="16" x14ac:knownFonts="1">
    <font>
      <sz val="11"/>
      <color theme="1"/>
      <name val="Times New Roman"/>
      <family val="2"/>
      <charset val="204"/>
    </font>
    <font>
      <sz val="10"/>
      <color theme="1"/>
      <name val="Times New Roman"/>
      <family val="1"/>
      <charset val="204"/>
    </font>
    <font>
      <b/>
      <sz val="14"/>
      <color theme="1"/>
      <name val="Times New Roman"/>
      <family val="1"/>
      <charset val="204"/>
    </font>
    <font>
      <sz val="10"/>
      <name val="Times New Roman"/>
      <family val="1"/>
      <charset val="204"/>
    </font>
    <font>
      <sz val="11"/>
      <color theme="1"/>
      <name val="Times New Roman"/>
      <family val="1"/>
      <charset val="204"/>
    </font>
    <font>
      <sz val="11"/>
      <color theme="1"/>
      <name val="Times New Roman"/>
      <family val="2"/>
      <charset val="204"/>
    </font>
    <font>
      <b/>
      <sz val="10"/>
      <color theme="1"/>
      <name val="Times New Roman"/>
      <family val="1"/>
      <charset val="204"/>
    </font>
    <font>
      <sz val="10"/>
      <color indexed="8"/>
      <name val="Times New Roman"/>
      <family val="1"/>
      <charset val="204"/>
    </font>
    <font>
      <sz val="10"/>
      <color rgb="FF000000"/>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sz val="14"/>
      <color theme="1"/>
      <name val="Times New Roman"/>
      <family val="1"/>
      <charset val="204"/>
    </font>
    <font>
      <b/>
      <sz val="14"/>
      <name val="Times New Roman"/>
      <family val="1"/>
      <charset val="204"/>
    </font>
    <font>
      <b/>
      <sz val="10"/>
      <color theme="0"/>
      <name val="Times New Roman"/>
      <family val="1"/>
      <charset val="204"/>
    </font>
    <font>
      <sz val="10"/>
      <color theme="0"/>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59996337778862885"/>
        <bgColor indexed="64"/>
      </patternFill>
    </fill>
    <fill>
      <patternFill patternType="solid">
        <fgColor rgb="FFFFCC99"/>
        <bgColor indexed="64"/>
      </patternFill>
    </fill>
    <fill>
      <patternFill patternType="solid">
        <fgColor rgb="FFFF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5" fontId="5" fillId="0" borderId="0" applyFont="0" applyFill="0" applyBorder="0" applyAlignment="0" applyProtection="0"/>
  </cellStyleXfs>
  <cellXfs count="283">
    <xf numFmtId="0" fontId="0" fillId="0" borderId="0" xfId="0"/>
    <xf numFmtId="0" fontId="0" fillId="0" borderId="0" xfId="0" applyFill="1"/>
    <xf numFmtId="0" fontId="0" fillId="0" borderId="0" xfId="0" applyFill="1" applyAlignment="1">
      <alignment horizontal="center"/>
    </xf>
    <xf numFmtId="0" fontId="1" fillId="0" borderId="1" xfId="0" applyFont="1" applyFill="1" applyBorder="1" applyAlignment="1">
      <alignment horizontal="center" vertical="center" wrapText="1"/>
    </xf>
    <xf numFmtId="0" fontId="0" fillId="3" borderId="0" xfId="0" applyFill="1"/>
    <xf numFmtId="0" fontId="1"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4" fillId="0" borderId="0" xfId="0" applyFont="1" applyFill="1" applyAlignment="1">
      <alignment horizontal="center"/>
    </xf>
    <xf numFmtId="0" fontId="1" fillId="0" borderId="0" xfId="0" applyFont="1" applyFill="1"/>
    <xf numFmtId="0" fontId="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4" borderId="0" xfId="0" applyFill="1"/>
    <xf numFmtId="0" fontId="1" fillId="5"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1" xfId="0" applyFont="1" applyBorder="1" applyAlignment="1">
      <alignment horizontal="justify" vertical="center"/>
    </xf>
    <xf numFmtId="49" fontId="1" fillId="6" borderId="1" xfId="0" applyNumberFormat="1" applyFont="1" applyFill="1" applyBorder="1" applyAlignment="1">
      <alignment horizontal="center" vertical="center" wrapText="1"/>
    </xf>
    <xf numFmtId="0" fontId="1" fillId="6"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3"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0" xfId="0" applyFont="1" applyFill="1" applyAlignment="1">
      <alignment horizontal="center" vertical="center"/>
    </xf>
    <xf numFmtId="49" fontId="1" fillId="5" borderId="1" xfId="0" applyNumberFormat="1" applyFont="1" applyFill="1" applyBorder="1" applyAlignment="1">
      <alignment horizontal="center" vertical="center"/>
    </xf>
    <xf numFmtId="0" fontId="0" fillId="5" borderId="0" xfId="0" applyFill="1"/>
    <xf numFmtId="0" fontId="1" fillId="6" borderId="1" xfId="0" applyFont="1" applyFill="1" applyBorder="1" applyAlignment="1">
      <alignment horizontal="center" vertical="center" wrapText="1"/>
    </xf>
    <xf numFmtId="0" fontId="0" fillId="6" borderId="0" xfId="0" applyFill="1"/>
    <xf numFmtId="49" fontId="7" fillId="6" borderId="1" xfId="0" applyNumberFormat="1" applyFont="1" applyFill="1" applyBorder="1" applyAlignment="1">
      <alignment horizontal="center" vertical="center" wrapText="1"/>
    </xf>
    <xf numFmtId="0" fontId="7" fillId="6" borderId="1" xfId="0" applyFont="1" applyFill="1" applyBorder="1" applyAlignment="1">
      <alignment vertical="center" wrapText="1"/>
    </xf>
    <xf numFmtId="0" fontId="7"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167" fontId="1" fillId="0" borderId="1" xfId="1"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1" fillId="6"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6" xfId="0" applyFont="1" applyFill="1" applyBorder="1" applyAlignment="1">
      <alignment horizontal="center" vertical="center" wrapText="1"/>
    </xf>
    <xf numFmtId="0" fontId="9" fillId="3" borderId="1" xfId="0" applyFont="1" applyFill="1" applyBorder="1" applyAlignment="1">
      <alignment wrapText="1"/>
    </xf>
    <xf numFmtId="0" fontId="1" fillId="5" borderId="1" xfId="0" applyFont="1" applyFill="1" applyBorder="1" applyAlignment="1">
      <alignment vertical="center"/>
    </xf>
    <xf numFmtId="0" fontId="1" fillId="0" borderId="6" xfId="0" applyFont="1" applyFill="1" applyBorder="1" applyAlignment="1">
      <alignment horizontal="center" vertical="center" wrapText="1"/>
    </xf>
    <xf numFmtId="0" fontId="8" fillId="0" borderId="1" xfId="0" applyFont="1" applyFill="1" applyBorder="1" applyAlignment="1">
      <alignment wrapText="1"/>
    </xf>
    <xf numFmtId="0" fontId="1" fillId="0"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wrapText="1"/>
    </xf>
    <xf numFmtId="16" fontId="1" fillId="0" borderId="2" xfId="0" applyNumberFormat="1" applyFont="1" applyFill="1" applyBorder="1" applyAlignment="1">
      <alignment vertical="center" wrapText="1"/>
    </xf>
    <xf numFmtId="168" fontId="1" fillId="0" borderId="1" xfId="1"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 fillId="0" borderId="1" xfId="0" applyFont="1" applyFill="1" applyBorder="1" applyAlignment="1">
      <alignment vertical="center" wrapText="1"/>
    </xf>
    <xf numFmtId="0" fontId="1"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xf>
    <xf numFmtId="0" fontId="1" fillId="0" borderId="1" xfId="0" applyFont="1" applyBorder="1" applyAlignment="1">
      <alignment wrapText="1"/>
    </xf>
    <xf numFmtId="0" fontId="1" fillId="0" borderId="1" xfId="0" applyFont="1" applyBorder="1" applyAlignment="1">
      <alignment horizontal="center" vertical="center"/>
    </xf>
    <xf numFmtId="0" fontId="1" fillId="7" borderId="1" xfId="0" applyFont="1" applyFill="1" applyBorder="1" applyAlignment="1">
      <alignment horizontal="center" vertical="center"/>
    </xf>
    <xf numFmtId="0" fontId="4" fillId="0" borderId="0" xfId="0" applyFont="1" applyAlignment="1">
      <alignment horizontal="center" vertical="center"/>
    </xf>
    <xf numFmtId="49" fontId="1" fillId="2" borderId="1"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0" borderId="1" xfId="0" applyFont="1" applyBorder="1" applyAlignment="1">
      <alignment vertical="center" wrapText="1"/>
    </xf>
    <xf numFmtId="49"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5" borderId="1" xfId="0" applyFont="1" applyFill="1" applyBorder="1" applyAlignment="1">
      <alignment horizontal="justify" vertical="center"/>
    </xf>
    <xf numFmtId="0" fontId="1" fillId="5" borderId="1" xfId="0" applyFont="1" applyFill="1" applyBorder="1" applyAlignment="1">
      <alignment horizontal="justify" vertical="center" wrapText="1"/>
    </xf>
    <xf numFmtId="0" fontId="8" fillId="5" borderId="1" xfId="0" applyFont="1" applyFill="1" applyBorder="1" applyAlignment="1">
      <alignment horizontal="justify" vertical="center" wrapText="1"/>
    </xf>
    <xf numFmtId="0" fontId="1" fillId="0" borderId="1" xfId="0" applyFont="1" applyBorder="1" applyAlignment="1">
      <alignment horizontal="center" vertical="center" wrapText="1"/>
    </xf>
    <xf numFmtId="168"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8" borderId="1" xfId="0" applyFont="1" applyFill="1" applyBorder="1" applyAlignment="1">
      <alignment horizontal="center" vertical="center"/>
    </xf>
    <xf numFmtId="0" fontId="1" fillId="8" borderId="1" xfId="0" applyFont="1" applyFill="1" applyBorder="1" applyAlignment="1">
      <alignment horizontal="justify" vertical="center"/>
    </xf>
    <xf numFmtId="0" fontId="1" fillId="8" borderId="1" xfId="0" applyFont="1" applyFill="1" applyBorder="1" applyAlignment="1">
      <alignment horizontal="center" vertical="center" wrapText="1"/>
    </xf>
    <xf numFmtId="0" fontId="0" fillId="8" borderId="0" xfId="0" applyFill="1"/>
    <xf numFmtId="0" fontId="1" fillId="8" borderId="1" xfId="0" applyFont="1" applyFill="1" applyBorder="1" applyAlignment="1">
      <alignment vertical="center" wrapText="1"/>
    </xf>
    <xf numFmtId="0" fontId="1" fillId="8" borderId="1" xfId="0" applyFont="1" applyFill="1" applyBorder="1" applyAlignment="1">
      <alignment horizontal="justify" vertical="center" wrapText="1"/>
    </xf>
    <xf numFmtId="0" fontId="8" fillId="8" borderId="1" xfId="0" applyFont="1" applyFill="1" applyBorder="1" applyAlignment="1">
      <alignment horizontal="justify" vertical="center" wrapText="1"/>
    </xf>
    <xf numFmtId="49" fontId="1" fillId="8" borderId="1" xfId="0" applyNumberFormat="1" applyFont="1" applyFill="1" applyBorder="1" applyAlignment="1">
      <alignment horizontal="center" vertical="center"/>
    </xf>
    <xf numFmtId="49" fontId="1" fillId="8" borderId="1" xfId="0" applyNumberFormat="1" applyFont="1" applyFill="1" applyBorder="1" applyAlignment="1">
      <alignment horizontal="center" vertical="center" wrapText="1"/>
    </xf>
    <xf numFmtId="0" fontId="6" fillId="8" borderId="1" xfId="0" applyFont="1" applyFill="1" applyBorder="1" applyAlignment="1">
      <alignment vertical="center"/>
    </xf>
    <xf numFmtId="0" fontId="9" fillId="8" borderId="1" xfId="0" applyFont="1" applyFill="1" applyBorder="1" applyAlignment="1">
      <alignment vertical="center"/>
    </xf>
    <xf numFmtId="0" fontId="1" fillId="8" borderId="6" xfId="0" applyFont="1" applyFill="1" applyBorder="1" applyAlignment="1">
      <alignment horizontal="center" vertical="center"/>
    </xf>
    <xf numFmtId="49" fontId="1" fillId="9" borderId="1" xfId="0" applyNumberFormat="1" applyFont="1" applyFill="1" applyBorder="1" applyAlignment="1">
      <alignment horizontal="center" vertical="center" wrapText="1"/>
    </xf>
    <xf numFmtId="0" fontId="1" fillId="9" borderId="1" xfId="0" applyFont="1" applyFill="1" applyBorder="1" applyAlignment="1">
      <alignment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0" fillId="9" borderId="0" xfId="0" applyFill="1"/>
    <xf numFmtId="49" fontId="1" fillId="10" borderId="1" xfId="0" applyNumberFormat="1" applyFont="1" applyFill="1" applyBorder="1" applyAlignment="1">
      <alignment horizontal="center" vertical="center" wrapText="1"/>
    </xf>
    <xf numFmtId="0" fontId="1" fillId="10" borderId="2" xfId="0" applyFont="1" applyFill="1" applyBorder="1" applyAlignment="1">
      <alignment vertical="center" wrapText="1"/>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0" fillId="10" borderId="0" xfId="0" applyFill="1"/>
    <xf numFmtId="0" fontId="1" fillId="10" borderId="1" xfId="0" applyFont="1" applyFill="1" applyBorder="1" applyAlignment="1">
      <alignment vertical="center" wrapText="1"/>
    </xf>
    <xf numFmtId="0" fontId="1" fillId="0" borderId="1" xfId="0" applyFont="1" applyBorder="1" applyAlignment="1">
      <alignment horizontal="left" vertical="center" wrapText="1"/>
    </xf>
    <xf numFmtId="49" fontId="1" fillId="11" borderId="1" xfId="0" applyNumberFormat="1" applyFont="1" applyFill="1" applyBorder="1" applyAlignment="1">
      <alignment horizontal="center" vertical="center"/>
    </xf>
    <xf numFmtId="0" fontId="1" fillId="11" borderId="1" xfId="0" applyFont="1" applyFill="1" applyBorder="1" applyAlignment="1">
      <alignment horizontal="left" vertical="center" wrapText="1"/>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1" fillId="11" borderId="6" xfId="0" applyFont="1" applyFill="1" applyBorder="1" applyAlignment="1">
      <alignment horizontal="center" vertical="center" wrapText="1"/>
    </xf>
    <xf numFmtId="0" fontId="0" fillId="11" borderId="0" xfId="0" applyFill="1"/>
    <xf numFmtId="0" fontId="1" fillId="0" borderId="1" xfId="0" applyFont="1" applyFill="1" applyBorder="1" applyAlignment="1">
      <alignment horizontal="center"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3" fillId="9" borderId="1" xfId="0" applyFont="1" applyFill="1" applyBorder="1" applyAlignment="1">
      <alignment horizontal="center" vertical="center"/>
    </xf>
    <xf numFmtId="0" fontId="10" fillId="9" borderId="0" xfId="0" applyFont="1" applyFill="1"/>
    <xf numFmtId="0" fontId="4" fillId="0" borderId="1" xfId="0" applyFont="1" applyBorder="1" applyAlignment="1">
      <alignment horizontal="center" vertical="center"/>
    </xf>
    <xf numFmtId="49" fontId="1" fillId="0" borderId="2" xfId="0" applyNumberFormat="1" applyFont="1" applyFill="1" applyBorder="1" applyAlignment="1">
      <alignment horizontal="center" vertical="center" wrapText="1"/>
    </xf>
    <xf numFmtId="0" fontId="1" fillId="6" borderId="6" xfId="0" applyFont="1" applyFill="1" applyBorder="1" applyAlignment="1">
      <alignment vertical="center" wrapText="1"/>
    </xf>
    <xf numFmtId="49" fontId="1" fillId="2"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12" borderId="1" xfId="0" applyNumberFormat="1" applyFont="1" applyFill="1" applyBorder="1" applyAlignment="1">
      <alignment horizontal="center" vertical="center" wrapText="1"/>
    </xf>
    <xf numFmtId="0" fontId="3" fillId="12" borderId="1" xfId="0" applyFont="1" applyFill="1" applyBorder="1" applyAlignment="1">
      <alignment vertical="center" wrapText="1"/>
    </xf>
    <xf numFmtId="0" fontId="1" fillId="12"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vertical="center" wrapText="1"/>
    </xf>
    <xf numFmtId="0" fontId="1" fillId="2" borderId="4" xfId="0" applyFont="1" applyFill="1" applyBorder="1" applyAlignment="1">
      <alignment horizontal="center" vertical="center"/>
    </xf>
    <xf numFmtId="0" fontId="0" fillId="2" borderId="0" xfId="0" applyFill="1"/>
    <xf numFmtId="0" fontId="1" fillId="0" borderId="1" xfId="0" applyFont="1" applyFill="1" applyBorder="1" applyAlignment="1">
      <alignment horizontal="center" vertical="center" wrapText="1"/>
    </xf>
    <xf numFmtId="166" fontId="3" fillId="0" borderId="1" xfId="0" applyNumberFormat="1" applyFont="1" applyFill="1" applyBorder="1" applyAlignment="1">
      <alignment horizontal="center" vertical="center"/>
    </xf>
    <xf numFmtId="0" fontId="0" fillId="9" borderId="1" xfId="0"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Fill="1" applyBorder="1" applyAlignment="1">
      <alignment horizontal="center" vertical="center" wrapText="1"/>
    </xf>
    <xf numFmtId="0" fontId="0" fillId="0" borderId="1" xfId="0" applyFill="1" applyBorder="1" applyAlignment="1">
      <alignment horizontal="center" vertical="center"/>
    </xf>
    <xf numFmtId="16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 fillId="0" borderId="1" xfId="0" applyFont="1" applyBorder="1" applyAlignment="1">
      <alignment horizontal="center" vertical="center" wrapText="1"/>
    </xf>
    <xf numFmtId="0" fontId="0" fillId="0" borderId="0" xfId="0" applyFill="1" applyAlignment="1">
      <alignment horizontal="center" vertical="center"/>
    </xf>
    <xf numFmtId="169" fontId="1" fillId="8" borderId="1" xfId="0" applyNumberFormat="1" applyFont="1" applyFill="1" applyBorder="1" applyAlignment="1">
      <alignment horizontal="center" vertical="center"/>
    </xf>
    <xf numFmtId="0" fontId="0" fillId="0" borderId="1" xfId="0" applyBorder="1" applyAlignment="1">
      <alignment horizontal="center" vertical="center" wrapText="1"/>
    </xf>
    <xf numFmtId="164" fontId="3" fillId="0" borderId="1" xfId="0" applyNumberFormat="1" applyFont="1" applyFill="1" applyBorder="1" applyAlignment="1">
      <alignment horizontal="center" vertical="center" wrapText="1"/>
    </xf>
    <xf numFmtId="0" fontId="3" fillId="14"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169" fontId="0" fillId="0" borderId="0" xfId="0" applyNumberFormat="1" applyFill="1"/>
    <xf numFmtId="169" fontId="0" fillId="8" borderId="0" xfId="0" applyNumberFormat="1" applyFill="1"/>
    <xf numFmtId="169" fontId="2" fillId="3" borderId="7" xfId="0" applyNumberFormat="1" applyFont="1" applyFill="1" applyBorder="1" applyAlignment="1">
      <alignment horizontal="center" vertical="center" wrapText="1"/>
    </xf>
    <xf numFmtId="16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6" borderId="6"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vertical="center" wrapText="1"/>
    </xf>
    <xf numFmtId="168" fontId="1" fillId="2" borderId="1" xfId="0" applyNumberFormat="1" applyFont="1" applyFill="1" applyBorder="1" applyAlignment="1">
      <alignment vertical="center" wrapText="1"/>
    </xf>
    <xf numFmtId="0" fontId="1" fillId="12" borderId="1" xfId="0" applyFont="1" applyFill="1" applyBorder="1" applyAlignment="1">
      <alignment vertical="center" wrapText="1"/>
    </xf>
    <xf numFmtId="0" fontId="1" fillId="0" borderId="2" xfId="0" applyFont="1" applyFill="1" applyBorder="1" applyAlignment="1">
      <alignment vertical="center" wrapText="1"/>
    </xf>
    <xf numFmtId="171" fontId="11" fillId="0"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171" fontId="13" fillId="3" borderId="1" xfId="0" applyNumberFormat="1" applyFont="1" applyFill="1" applyBorder="1" applyAlignment="1">
      <alignment vertical="center" wrapText="1"/>
    </xf>
    <xf numFmtId="1" fontId="1" fillId="0"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72" fontId="1" fillId="0" borderId="1" xfId="0" applyNumberFormat="1" applyFont="1" applyFill="1" applyBorder="1" applyAlignment="1">
      <alignment vertical="center" wrapText="1"/>
    </xf>
    <xf numFmtId="1" fontId="0" fillId="0" borderId="1" xfId="0" applyNumberFormat="1" applyBorder="1" applyAlignment="1">
      <alignment horizontal="center" vertical="center" wrapText="1"/>
    </xf>
    <xf numFmtId="2" fontId="2" fillId="3" borderId="7"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168" fontId="1" fillId="2" borderId="1"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Border="1" applyAlignment="1">
      <alignment horizontal="center" vertical="center" wrapText="1"/>
    </xf>
    <xf numFmtId="171" fontId="14" fillId="0" borderId="1" xfId="0" applyNumberFormat="1" applyFont="1" applyFill="1" applyBorder="1" applyAlignment="1">
      <alignment horizontal="center" vertical="center" wrapText="1"/>
    </xf>
    <xf numFmtId="0" fontId="15" fillId="10" borderId="1" xfId="0" applyFont="1" applyFill="1" applyBorder="1" applyAlignment="1">
      <alignment horizontal="center" vertical="center"/>
    </xf>
    <xf numFmtId="169" fontId="15" fillId="10" borderId="0" xfId="0" applyNumberFormat="1" applyFont="1" applyFill="1" applyAlignment="1">
      <alignment horizontal="center" vertical="center"/>
    </xf>
    <xf numFmtId="0" fontId="15" fillId="9" borderId="1" xfId="0" applyFont="1" applyFill="1" applyBorder="1" applyAlignment="1">
      <alignment horizontal="center" vertical="center"/>
    </xf>
    <xf numFmtId="0" fontId="15" fillId="12" borderId="1" xfId="0" applyFont="1" applyFill="1" applyBorder="1" applyAlignment="1">
      <alignment horizontal="center" vertical="center"/>
    </xf>
    <xf numFmtId="169" fontId="15" fillId="9" borderId="1" xfId="0" applyNumberFormat="1" applyFont="1" applyFill="1" applyBorder="1" applyAlignment="1">
      <alignment horizontal="center" vertical="center"/>
    </xf>
    <xf numFmtId="1" fontId="15" fillId="9" borderId="1" xfId="0" applyNumberFormat="1" applyFont="1" applyFill="1" applyBorder="1" applyAlignment="1">
      <alignment horizontal="center" vertical="center"/>
    </xf>
    <xf numFmtId="0" fontId="15" fillId="13" borderId="1" xfId="0" applyFont="1" applyFill="1" applyBorder="1" applyAlignment="1">
      <alignment horizontal="center" vertical="center"/>
    </xf>
    <xf numFmtId="164" fontId="15" fillId="9"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8" borderId="1" xfId="0" applyFont="1" applyFill="1" applyBorder="1" applyAlignment="1">
      <alignment horizontal="justify" wrapText="1"/>
    </xf>
    <xf numFmtId="169" fontId="1" fillId="15" borderId="1" xfId="0" applyNumberFormat="1" applyFont="1" applyFill="1" applyBorder="1" applyAlignment="1">
      <alignment horizontal="center" vertical="center" wrapText="1"/>
    </xf>
    <xf numFmtId="0" fontId="3" fillId="6"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69" fontId="1" fillId="15" borderId="6" xfId="0" applyNumberFormat="1" applyFont="1" applyFill="1" applyBorder="1" applyAlignment="1">
      <alignment horizontal="center" vertical="center" wrapText="1"/>
    </xf>
    <xf numFmtId="1"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0"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73" fontId="13" fillId="3" borderId="1" xfId="0" applyNumberFormat="1" applyFont="1" applyFill="1" applyBorder="1" applyAlignment="1">
      <alignment vertical="center" wrapText="1"/>
    </xf>
    <xf numFmtId="167"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5" fillId="9"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166"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6" xfId="0"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169" fontId="0" fillId="15" borderId="6" xfId="0" applyNumberFormat="1" applyFill="1" applyBorder="1" applyAlignment="1">
      <alignment horizontal="center" vertical="center" wrapText="1"/>
    </xf>
    <xf numFmtId="0" fontId="0" fillId="0" borderId="6" xfId="0"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5"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5" fillId="8" borderId="1" xfId="0" applyNumberFormat="1" applyFont="1" applyFill="1" applyBorder="1" applyAlignment="1">
      <alignment horizontal="center" vertical="center"/>
    </xf>
    <xf numFmtId="1" fontId="14" fillId="8"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5" fillId="8" borderId="1" xfId="0" applyFont="1" applyFill="1" applyBorder="1" applyAlignment="1">
      <alignment horizontal="center" vertical="center"/>
    </xf>
    <xf numFmtId="0" fontId="15" fillId="11" borderId="1" xfId="0" applyFont="1" applyFill="1" applyBorder="1" applyAlignment="1">
      <alignment horizontal="center" vertical="center"/>
    </xf>
    <xf numFmtId="0" fontId="15" fillId="11" borderId="6" xfId="0" applyFont="1" applyFill="1" applyBorder="1" applyAlignment="1">
      <alignment horizontal="center" vertical="center" wrapText="1"/>
    </xf>
    <xf numFmtId="0" fontId="15" fillId="8" borderId="6" xfId="0" applyFont="1" applyFill="1" applyBorder="1" applyAlignment="1">
      <alignment horizontal="center" vertical="center"/>
    </xf>
    <xf numFmtId="1" fontId="15" fillId="12" borderId="1" xfId="0" applyNumberFormat="1" applyFont="1" applyFill="1" applyBorder="1" applyAlignment="1">
      <alignment horizontal="center" vertical="center" wrapText="1"/>
    </xf>
    <xf numFmtId="1" fontId="15" fillId="10" borderId="1" xfId="0" applyNumberFormat="1" applyFont="1" applyFill="1" applyBorder="1" applyAlignment="1">
      <alignment horizontal="center" vertical="center" wrapText="1"/>
    </xf>
    <xf numFmtId="1" fontId="15" fillId="9" borderId="1" xfId="0" applyNumberFormat="1" applyFont="1" applyFill="1" applyBorder="1" applyAlignment="1">
      <alignment horizontal="center" vertical="center" wrapText="1"/>
    </xf>
    <xf numFmtId="1" fontId="14" fillId="0" borderId="1" xfId="0" applyNumberFormat="1" applyFont="1" applyFill="1" applyBorder="1" applyAlignment="1">
      <alignment vertical="center" wrapText="1"/>
    </xf>
    <xf numFmtId="169" fontId="15" fillId="8"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49" fontId="1" fillId="0" borderId="4"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169" fontId="1" fillId="15" borderId="4" xfId="0" applyNumberFormat="1" applyFont="1" applyFill="1" applyBorder="1" applyAlignment="1">
      <alignment horizontal="center" vertical="center" wrapText="1"/>
    </xf>
    <xf numFmtId="169" fontId="1" fillId="15"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6" xfId="0" applyBorder="1" applyAlignment="1">
      <alignment horizontal="center" vertical="center"/>
    </xf>
    <xf numFmtId="0" fontId="1" fillId="7" borderId="4" xfId="0" applyFont="1" applyFill="1" applyBorder="1" applyAlignment="1">
      <alignment horizontal="center" vertical="center" wrapText="1"/>
    </xf>
    <xf numFmtId="0" fontId="0" fillId="7" borderId="6" xfId="0" applyFill="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xf>
    <xf numFmtId="0" fontId="0" fillId="0" borderId="6" xfId="0" applyBorder="1" applyAlignment="1">
      <alignment horizontal="center" vertical="center" wrapText="1"/>
    </xf>
    <xf numFmtId="0" fontId="1" fillId="7" borderId="4" xfId="0" applyFont="1" applyFill="1" applyBorder="1" applyAlignment="1">
      <alignment horizontal="center" vertical="center"/>
    </xf>
    <xf numFmtId="0" fontId="1" fillId="7" borderId="6" xfId="0" applyFont="1" applyFill="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colors>
    <mruColors>
      <color rgb="FFFFCCCC"/>
      <color rgb="FFFF9933"/>
      <color rgb="FFFFCC99"/>
      <color rgb="FFFFCC66"/>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2"/>
  <sheetViews>
    <sheetView tabSelected="1" view="pageBreakPreview" zoomScale="90" zoomScaleSheetLayoutView="90" workbookViewId="0">
      <pane ySplit="5" topLeftCell="A6" activePane="bottomLeft" state="frozen"/>
      <selection pane="bottomLeft" activeCell="A78" sqref="A78:XFD271"/>
    </sheetView>
  </sheetViews>
  <sheetFormatPr defaultRowHeight="15" x14ac:dyDescent="0.25"/>
  <cols>
    <col min="1" max="1" width="9.140625" style="27"/>
    <col min="2" max="2" width="57.28515625" style="11" customWidth="1"/>
    <col min="3" max="4" width="10.28515625" style="2" customWidth="1"/>
    <col min="5" max="5" width="14.5703125" style="10" customWidth="1"/>
    <col min="6" max="6" width="18.42578125" style="2" customWidth="1"/>
    <col min="7" max="7" width="24.42578125" style="152" customWidth="1"/>
    <col min="8" max="8" width="47.5703125" style="152" customWidth="1"/>
    <col min="9" max="9" width="12" style="1" customWidth="1"/>
    <col min="10" max="16384" width="9.140625" style="1"/>
  </cols>
  <sheetData>
    <row r="1" spans="1:9" ht="39" customHeight="1" x14ac:dyDescent="0.25">
      <c r="A1" s="266" t="s">
        <v>476</v>
      </c>
      <c r="B1" s="266"/>
      <c r="C1" s="266"/>
      <c r="D1" s="266"/>
      <c r="E1" s="266"/>
      <c r="F1" s="266"/>
      <c r="G1" s="266"/>
      <c r="H1" s="266"/>
    </row>
    <row r="2" spans="1:9" ht="9" customHeight="1" x14ac:dyDescent="0.25"/>
    <row r="3" spans="1:9" ht="15" customHeight="1" x14ac:dyDescent="0.25">
      <c r="A3" s="265" t="s">
        <v>0</v>
      </c>
      <c r="B3" s="265" t="s">
        <v>390</v>
      </c>
      <c r="C3" s="265" t="s">
        <v>3</v>
      </c>
      <c r="D3" s="268" t="s">
        <v>1</v>
      </c>
      <c r="E3" s="269"/>
      <c r="F3" s="270"/>
      <c r="G3" s="259" t="s">
        <v>450</v>
      </c>
      <c r="H3" s="259" t="s">
        <v>389</v>
      </c>
    </row>
    <row r="4" spans="1:9" ht="15" customHeight="1" x14ac:dyDescent="0.25">
      <c r="A4" s="265"/>
      <c r="B4" s="265"/>
      <c r="C4" s="265"/>
      <c r="D4" s="265" t="s">
        <v>394</v>
      </c>
      <c r="E4" s="268" t="s">
        <v>393</v>
      </c>
      <c r="F4" s="270"/>
      <c r="G4" s="267"/>
      <c r="H4" s="267"/>
    </row>
    <row r="5" spans="1:9" ht="59.25" customHeight="1" x14ac:dyDescent="0.25">
      <c r="A5" s="265"/>
      <c r="B5" s="265"/>
      <c r="C5" s="265"/>
      <c r="D5" s="265"/>
      <c r="E5" s="144" t="s">
        <v>391</v>
      </c>
      <c r="F5" s="3" t="s">
        <v>392</v>
      </c>
      <c r="G5" s="260"/>
      <c r="H5" s="260"/>
    </row>
    <row r="6" spans="1:9" ht="40.5" hidden="1" customHeight="1" x14ac:dyDescent="0.25">
      <c r="A6" s="25"/>
      <c r="B6" s="274" t="s">
        <v>534</v>
      </c>
      <c r="C6" s="274"/>
      <c r="D6" s="274"/>
      <c r="E6" s="274"/>
      <c r="F6" s="274"/>
      <c r="G6" s="160">
        <f>(G7+G9+G11+G13+G21+G26+G32+G35+G37+G39+G42+G44)/27</f>
        <v>1</v>
      </c>
      <c r="H6" s="176">
        <f>G6*45</f>
        <v>45</v>
      </c>
      <c r="I6" s="158"/>
    </row>
    <row r="7" spans="1:9" s="83" customFormat="1" ht="53.25" hidden="1" customHeight="1" x14ac:dyDescent="0.25">
      <c r="A7" s="80">
        <v>1</v>
      </c>
      <c r="B7" s="86" t="s">
        <v>535</v>
      </c>
      <c r="C7" s="82"/>
      <c r="D7" s="82"/>
      <c r="E7" s="82"/>
      <c r="F7" s="240">
        <v>1</v>
      </c>
      <c r="G7" s="241">
        <v>1</v>
      </c>
      <c r="H7" s="80"/>
      <c r="I7" s="159"/>
    </row>
    <row r="8" spans="1:9" ht="39" hidden="1" x14ac:dyDescent="0.25">
      <c r="A8" s="26" t="s">
        <v>452</v>
      </c>
      <c r="B8" s="134" t="s">
        <v>451</v>
      </c>
      <c r="C8" s="143" t="s">
        <v>231</v>
      </c>
      <c r="D8" s="140" t="s">
        <v>4</v>
      </c>
      <c r="E8" s="125">
        <v>1</v>
      </c>
      <c r="F8" s="125">
        <v>1</v>
      </c>
      <c r="G8" s="223">
        <v>1</v>
      </c>
      <c r="H8" s="147"/>
    </row>
    <row r="9" spans="1:9" s="83" customFormat="1" ht="50.25" hidden="1" customHeight="1" x14ac:dyDescent="0.25">
      <c r="A9" s="80">
        <v>2</v>
      </c>
      <c r="B9" s="85" t="s">
        <v>453</v>
      </c>
      <c r="C9" s="82"/>
      <c r="D9" s="82"/>
      <c r="E9" s="82"/>
      <c r="F9" s="241">
        <v>1</v>
      </c>
      <c r="G9" s="241">
        <v>1</v>
      </c>
      <c r="H9" s="80"/>
    </row>
    <row r="10" spans="1:9" ht="90.75" hidden="1" customHeight="1" x14ac:dyDescent="0.25">
      <c r="A10" s="26" t="s">
        <v>17</v>
      </c>
      <c r="B10" s="7" t="s">
        <v>540</v>
      </c>
      <c r="C10" s="143" t="s">
        <v>231</v>
      </c>
      <c r="D10" s="143" t="s">
        <v>4</v>
      </c>
      <c r="E10" s="180">
        <v>3</v>
      </c>
      <c r="F10" s="180">
        <v>3</v>
      </c>
      <c r="G10" s="225">
        <v>1</v>
      </c>
      <c r="H10" s="149"/>
    </row>
    <row r="11" spans="1:9" s="83" customFormat="1" ht="25.5" hidden="1" x14ac:dyDescent="0.25">
      <c r="A11" s="87" t="s">
        <v>241</v>
      </c>
      <c r="B11" s="86" t="s">
        <v>315</v>
      </c>
      <c r="C11" s="82"/>
      <c r="D11" s="82"/>
      <c r="E11" s="80"/>
      <c r="F11" s="241">
        <v>1</v>
      </c>
      <c r="G11" s="241">
        <v>1</v>
      </c>
      <c r="H11" s="80"/>
    </row>
    <row r="12" spans="1:9" ht="28.5" hidden="1" customHeight="1" x14ac:dyDescent="0.25">
      <c r="A12" s="26" t="s">
        <v>23</v>
      </c>
      <c r="B12" s="18" t="s">
        <v>218</v>
      </c>
      <c r="C12" s="75" t="s">
        <v>2</v>
      </c>
      <c r="D12" s="23">
        <v>24.7</v>
      </c>
      <c r="E12" s="23">
        <v>50.5</v>
      </c>
      <c r="F12" s="23">
        <v>50.5</v>
      </c>
      <c r="G12" s="225">
        <v>1</v>
      </c>
      <c r="H12" s="149"/>
    </row>
    <row r="13" spans="1:9" s="83" customFormat="1" ht="25.5" hidden="1" x14ac:dyDescent="0.25">
      <c r="A13" s="80">
        <v>4</v>
      </c>
      <c r="B13" s="81" t="s">
        <v>370</v>
      </c>
      <c r="C13" s="82"/>
      <c r="D13" s="82"/>
      <c r="E13" s="82"/>
      <c r="F13" s="241">
        <v>7</v>
      </c>
      <c r="G13" s="235">
        <v>7</v>
      </c>
      <c r="H13" s="80"/>
    </row>
    <row r="14" spans="1:9" ht="26.25" hidden="1" customHeight="1" x14ac:dyDescent="0.25">
      <c r="A14" s="26" t="s">
        <v>55</v>
      </c>
      <c r="B14" s="7" t="s">
        <v>376</v>
      </c>
      <c r="C14" s="141" t="s">
        <v>381</v>
      </c>
      <c r="D14" s="141">
        <v>2569</v>
      </c>
      <c r="E14" s="141">
        <v>2461</v>
      </c>
      <c r="F14" s="180">
        <v>2461</v>
      </c>
      <c r="G14" s="173">
        <f>F14/E14</f>
        <v>1</v>
      </c>
      <c r="H14" s="211"/>
    </row>
    <row r="15" spans="1:9" ht="38.25" hidden="1" customHeight="1" x14ac:dyDescent="0.25">
      <c r="A15" s="26" t="s">
        <v>58</v>
      </c>
      <c r="B15" s="7" t="s">
        <v>536</v>
      </c>
      <c r="C15" s="141" t="s">
        <v>2</v>
      </c>
      <c r="D15" s="141">
        <v>100</v>
      </c>
      <c r="E15" s="141">
        <v>100</v>
      </c>
      <c r="F15" s="180">
        <v>100</v>
      </c>
      <c r="G15" s="223">
        <v>1</v>
      </c>
      <c r="H15" s="147"/>
    </row>
    <row r="16" spans="1:9" ht="42" hidden="1" customHeight="1" x14ac:dyDescent="0.25">
      <c r="A16" s="26" t="s">
        <v>62</v>
      </c>
      <c r="B16" s="7" t="s">
        <v>377</v>
      </c>
      <c r="C16" s="141" t="s">
        <v>2</v>
      </c>
      <c r="D16" s="141">
        <v>100</v>
      </c>
      <c r="E16" s="141">
        <v>100</v>
      </c>
      <c r="F16" s="180">
        <v>100</v>
      </c>
      <c r="G16" s="223">
        <v>1</v>
      </c>
      <c r="H16" s="147"/>
    </row>
    <row r="17" spans="1:8" ht="24" hidden="1" customHeight="1" x14ac:dyDescent="0.25">
      <c r="A17" s="26" t="s">
        <v>64</v>
      </c>
      <c r="B17" s="7" t="s">
        <v>454</v>
      </c>
      <c r="C17" s="141" t="s">
        <v>2</v>
      </c>
      <c r="D17" s="141">
        <v>49.4</v>
      </c>
      <c r="E17" s="141">
        <v>48.1</v>
      </c>
      <c r="F17" s="180">
        <v>48.2</v>
      </c>
      <c r="G17" s="172">
        <v>1</v>
      </c>
      <c r="H17" s="147"/>
    </row>
    <row r="18" spans="1:8" ht="24.75" hidden="1" customHeight="1" x14ac:dyDescent="0.25">
      <c r="A18" s="26" t="s">
        <v>395</v>
      </c>
      <c r="B18" s="7" t="s">
        <v>378</v>
      </c>
      <c r="C18" s="141" t="s">
        <v>2</v>
      </c>
      <c r="D18" s="141">
        <v>99</v>
      </c>
      <c r="E18" s="141">
        <v>98</v>
      </c>
      <c r="F18" s="180">
        <v>98</v>
      </c>
      <c r="G18" s="223">
        <v>1</v>
      </c>
      <c r="H18" s="147"/>
    </row>
    <row r="19" spans="1:8" ht="28.5" hidden="1" customHeight="1" x14ac:dyDescent="0.25">
      <c r="A19" s="26" t="s">
        <v>396</v>
      </c>
      <c r="B19" s="7" t="s">
        <v>379</v>
      </c>
      <c r="C19" s="141" t="s">
        <v>220</v>
      </c>
      <c r="D19" s="141">
        <v>16</v>
      </c>
      <c r="E19" s="141">
        <v>19</v>
      </c>
      <c r="F19" s="180">
        <v>20</v>
      </c>
      <c r="G19" s="223">
        <v>1</v>
      </c>
      <c r="H19" s="147"/>
    </row>
    <row r="20" spans="1:8" ht="27" hidden="1" customHeight="1" x14ac:dyDescent="0.25">
      <c r="A20" s="26" t="s">
        <v>397</v>
      </c>
      <c r="B20" s="7" t="s">
        <v>380</v>
      </c>
      <c r="C20" s="141" t="s">
        <v>2</v>
      </c>
      <c r="D20" s="141">
        <v>100</v>
      </c>
      <c r="E20" s="141">
        <v>100</v>
      </c>
      <c r="F20" s="180">
        <v>100</v>
      </c>
      <c r="G20" s="223">
        <v>1</v>
      </c>
      <c r="H20" s="147"/>
    </row>
    <row r="21" spans="1:8" s="83" customFormat="1" ht="25.5" hidden="1" x14ac:dyDescent="0.25">
      <c r="A21" s="80">
        <v>5</v>
      </c>
      <c r="B21" s="84" t="s">
        <v>371</v>
      </c>
      <c r="C21" s="82"/>
      <c r="D21" s="82"/>
      <c r="E21" s="82"/>
      <c r="F21" s="240">
        <v>4</v>
      </c>
      <c r="G21" s="235">
        <v>4</v>
      </c>
      <c r="H21" s="80"/>
    </row>
    <row r="22" spans="1:8" ht="27" hidden="1" customHeight="1" x14ac:dyDescent="0.25">
      <c r="A22" s="26" t="s">
        <v>69</v>
      </c>
      <c r="B22" s="17" t="s">
        <v>382</v>
      </c>
      <c r="C22" s="75" t="s">
        <v>381</v>
      </c>
      <c r="D22" s="141">
        <v>956</v>
      </c>
      <c r="E22" s="141">
        <v>568</v>
      </c>
      <c r="F22" s="180">
        <v>639</v>
      </c>
      <c r="G22" s="172">
        <v>1</v>
      </c>
      <c r="H22" s="147"/>
    </row>
    <row r="23" spans="1:8" ht="25.5" hidden="1" x14ac:dyDescent="0.25">
      <c r="A23" s="26" t="s">
        <v>73</v>
      </c>
      <c r="B23" s="17" t="s">
        <v>383</v>
      </c>
      <c r="C23" s="75" t="s">
        <v>2</v>
      </c>
      <c r="D23" s="141">
        <v>14</v>
      </c>
      <c r="E23" s="141">
        <v>15</v>
      </c>
      <c r="F23" s="180">
        <v>15</v>
      </c>
      <c r="G23" s="223">
        <v>1</v>
      </c>
      <c r="H23" s="147"/>
    </row>
    <row r="24" spans="1:8" ht="25.5" hidden="1" x14ac:dyDescent="0.25">
      <c r="A24" s="26" t="s">
        <v>227</v>
      </c>
      <c r="B24" s="17" t="s">
        <v>384</v>
      </c>
      <c r="C24" s="75" t="s">
        <v>2</v>
      </c>
      <c r="D24" s="141">
        <v>100</v>
      </c>
      <c r="E24" s="141">
        <v>100</v>
      </c>
      <c r="F24" s="180">
        <v>100</v>
      </c>
      <c r="G24" s="172">
        <v>1</v>
      </c>
      <c r="H24" s="147"/>
    </row>
    <row r="25" spans="1:8" ht="25.5" hidden="1" x14ac:dyDescent="0.25">
      <c r="A25" s="26" t="s">
        <v>228</v>
      </c>
      <c r="B25" s="17" t="s">
        <v>385</v>
      </c>
      <c r="C25" s="141" t="s">
        <v>2</v>
      </c>
      <c r="D25" s="141">
        <v>100</v>
      </c>
      <c r="E25" s="141">
        <v>100</v>
      </c>
      <c r="F25" s="180">
        <v>100</v>
      </c>
      <c r="G25" s="223">
        <v>1</v>
      </c>
      <c r="H25" s="147"/>
    </row>
    <row r="26" spans="1:8" s="83" customFormat="1" ht="25.5" hidden="1" x14ac:dyDescent="0.25">
      <c r="A26" s="80">
        <v>6</v>
      </c>
      <c r="B26" s="84" t="s">
        <v>372</v>
      </c>
      <c r="C26" s="82"/>
      <c r="D26" s="82"/>
      <c r="E26" s="82"/>
      <c r="F26" s="240">
        <v>5</v>
      </c>
      <c r="G26" s="235">
        <v>5</v>
      </c>
      <c r="H26" s="80"/>
    </row>
    <row r="27" spans="1:8" ht="25.5" hidden="1" customHeight="1" x14ac:dyDescent="0.25">
      <c r="A27" s="26" t="s">
        <v>97</v>
      </c>
      <c r="B27" s="17" t="s">
        <v>211</v>
      </c>
      <c r="C27" s="141" t="s">
        <v>381</v>
      </c>
      <c r="D27" s="141">
        <v>1522</v>
      </c>
      <c r="E27" s="141">
        <v>1523</v>
      </c>
      <c r="F27" s="180">
        <v>1667</v>
      </c>
      <c r="G27" s="223">
        <v>1</v>
      </c>
      <c r="H27" s="147"/>
    </row>
    <row r="28" spans="1:8" ht="38.25" hidden="1" x14ac:dyDescent="0.25">
      <c r="A28" s="26" t="s">
        <v>100</v>
      </c>
      <c r="B28" s="17" t="s">
        <v>455</v>
      </c>
      <c r="C28" s="141" t="s">
        <v>2</v>
      </c>
      <c r="D28" s="141">
        <v>66</v>
      </c>
      <c r="E28" s="141">
        <v>68</v>
      </c>
      <c r="F28" s="180">
        <v>69</v>
      </c>
      <c r="G28" s="173">
        <v>1</v>
      </c>
      <c r="H28" s="211"/>
    </row>
    <row r="29" spans="1:8" ht="25.5" hidden="1" x14ac:dyDescent="0.25">
      <c r="A29" s="26" t="s">
        <v>103</v>
      </c>
      <c r="B29" s="17" t="s">
        <v>386</v>
      </c>
      <c r="C29" s="141" t="s">
        <v>220</v>
      </c>
      <c r="D29" s="141">
        <v>7</v>
      </c>
      <c r="E29" s="141">
        <v>8</v>
      </c>
      <c r="F29" s="180">
        <v>8</v>
      </c>
      <c r="G29" s="223">
        <v>1</v>
      </c>
      <c r="H29" s="147"/>
    </row>
    <row r="30" spans="1:8" ht="25.5" hidden="1" customHeight="1" x14ac:dyDescent="0.25">
      <c r="A30" s="26" t="s">
        <v>360</v>
      </c>
      <c r="B30" s="17" t="s">
        <v>387</v>
      </c>
      <c r="C30" s="141" t="s">
        <v>2</v>
      </c>
      <c r="D30" s="141">
        <v>65</v>
      </c>
      <c r="E30" s="141">
        <v>63</v>
      </c>
      <c r="F30" s="180">
        <v>64</v>
      </c>
      <c r="G30" s="223">
        <v>1</v>
      </c>
      <c r="H30" s="147"/>
    </row>
    <row r="31" spans="1:8" ht="25.5" hidden="1" x14ac:dyDescent="0.25">
      <c r="A31" s="26" t="s">
        <v>361</v>
      </c>
      <c r="B31" s="17" t="s">
        <v>388</v>
      </c>
      <c r="C31" s="141" t="s">
        <v>2</v>
      </c>
      <c r="D31" s="141">
        <v>100</v>
      </c>
      <c r="E31" s="141">
        <v>100</v>
      </c>
      <c r="F31" s="180">
        <v>100</v>
      </c>
      <c r="G31" s="223">
        <v>1</v>
      </c>
      <c r="H31" s="147"/>
    </row>
    <row r="32" spans="1:8" s="83" customFormat="1" ht="25.5" hidden="1" x14ac:dyDescent="0.25">
      <c r="A32" s="80">
        <v>7</v>
      </c>
      <c r="B32" s="85" t="s">
        <v>373</v>
      </c>
      <c r="C32" s="82"/>
      <c r="D32" s="82"/>
      <c r="E32" s="82"/>
      <c r="F32" s="240">
        <v>2</v>
      </c>
      <c r="G32" s="240">
        <v>2</v>
      </c>
      <c r="H32" s="82"/>
    </row>
    <row r="33" spans="1:8" ht="29.25" hidden="1" customHeight="1" x14ac:dyDescent="0.25">
      <c r="A33" s="26" t="s">
        <v>113</v>
      </c>
      <c r="B33" s="17" t="s">
        <v>213</v>
      </c>
      <c r="C33" s="75" t="s">
        <v>220</v>
      </c>
      <c r="D33" s="141">
        <v>18</v>
      </c>
      <c r="E33" s="75">
        <v>18</v>
      </c>
      <c r="F33" s="75">
        <v>18</v>
      </c>
      <c r="G33" s="223">
        <v>1</v>
      </c>
      <c r="H33" s="147"/>
    </row>
    <row r="34" spans="1:8" ht="25.5" hidden="1" x14ac:dyDescent="0.25">
      <c r="A34" s="26" t="s">
        <v>114</v>
      </c>
      <c r="B34" s="17" t="s">
        <v>456</v>
      </c>
      <c r="C34" s="75" t="s">
        <v>2</v>
      </c>
      <c r="D34" s="141">
        <v>100</v>
      </c>
      <c r="E34" s="75">
        <v>100</v>
      </c>
      <c r="F34" s="75">
        <v>100</v>
      </c>
      <c r="G34" s="223">
        <v>1</v>
      </c>
      <c r="H34" s="147"/>
    </row>
    <row r="35" spans="1:8" s="83" customFormat="1" ht="39.75" hidden="1" customHeight="1" x14ac:dyDescent="0.25">
      <c r="A35" s="80">
        <v>8</v>
      </c>
      <c r="B35" s="192" t="s">
        <v>418</v>
      </c>
      <c r="C35" s="82"/>
      <c r="D35" s="82"/>
      <c r="E35" s="82"/>
      <c r="F35" s="240">
        <v>1</v>
      </c>
      <c r="G35" s="240">
        <v>1</v>
      </c>
      <c r="H35" s="82"/>
    </row>
    <row r="36" spans="1:8" ht="63.75" hidden="1" x14ac:dyDescent="0.25">
      <c r="A36" s="26" t="s">
        <v>119</v>
      </c>
      <c r="B36" s="17" t="s">
        <v>419</v>
      </c>
      <c r="C36" s="143" t="s">
        <v>2</v>
      </c>
      <c r="D36" s="143">
        <v>100</v>
      </c>
      <c r="E36" s="143">
        <v>100</v>
      </c>
      <c r="F36" s="143">
        <v>100</v>
      </c>
      <c r="G36" s="224">
        <v>1</v>
      </c>
      <c r="H36" s="148"/>
    </row>
    <row r="37" spans="1:8" s="83" customFormat="1" ht="77.25" hidden="1" customHeight="1" x14ac:dyDescent="0.25">
      <c r="A37" s="80">
        <v>9</v>
      </c>
      <c r="B37" s="192" t="s">
        <v>420</v>
      </c>
      <c r="C37" s="82"/>
      <c r="D37" s="82"/>
      <c r="E37" s="82"/>
      <c r="F37" s="240">
        <v>1</v>
      </c>
      <c r="G37" s="240">
        <v>1</v>
      </c>
      <c r="H37" s="82"/>
    </row>
    <row r="38" spans="1:8" ht="42.75" hidden="1" customHeight="1" x14ac:dyDescent="0.25">
      <c r="A38" s="26" t="s">
        <v>365</v>
      </c>
      <c r="B38" s="17" t="s">
        <v>421</v>
      </c>
      <c r="C38" s="180" t="s">
        <v>2</v>
      </c>
      <c r="D38" s="180">
        <v>100</v>
      </c>
      <c r="E38" s="180">
        <v>100</v>
      </c>
      <c r="F38" s="180">
        <v>100</v>
      </c>
      <c r="G38" s="224">
        <v>1</v>
      </c>
      <c r="H38" s="179"/>
    </row>
    <row r="39" spans="1:8" s="83" customFormat="1" ht="27" hidden="1" customHeight="1" x14ac:dyDescent="0.25">
      <c r="A39" s="80">
        <v>10</v>
      </c>
      <c r="B39" s="192" t="s">
        <v>422</v>
      </c>
      <c r="C39" s="82"/>
      <c r="D39" s="82"/>
      <c r="E39" s="82"/>
      <c r="F39" s="240">
        <v>2</v>
      </c>
      <c r="G39" s="240">
        <v>2</v>
      </c>
      <c r="H39" s="82"/>
    </row>
    <row r="40" spans="1:8" ht="51.75" hidden="1" customHeight="1" x14ac:dyDescent="0.25">
      <c r="A40" s="26" t="s">
        <v>122</v>
      </c>
      <c r="B40" s="17" t="s">
        <v>475</v>
      </c>
      <c r="C40" s="180" t="s">
        <v>2</v>
      </c>
      <c r="D40" s="180">
        <v>66</v>
      </c>
      <c r="E40" s="180">
        <v>68</v>
      </c>
      <c r="F40" s="180">
        <v>68</v>
      </c>
      <c r="G40" s="173">
        <v>1</v>
      </c>
      <c r="H40" s="215"/>
    </row>
    <row r="41" spans="1:8" ht="39.75" hidden="1" customHeight="1" x14ac:dyDescent="0.25">
      <c r="A41" s="26" t="s">
        <v>124</v>
      </c>
      <c r="B41" s="17" t="s">
        <v>423</v>
      </c>
      <c r="C41" s="180" t="s">
        <v>2</v>
      </c>
      <c r="D41" s="203">
        <v>2</v>
      </c>
      <c r="E41" s="180" t="s">
        <v>424</v>
      </c>
      <c r="F41" s="180">
        <v>5</v>
      </c>
      <c r="G41" s="173">
        <v>1</v>
      </c>
      <c r="H41" s="212"/>
    </row>
    <row r="42" spans="1:8" s="83" customFormat="1" ht="64.5" hidden="1" customHeight="1" x14ac:dyDescent="0.25">
      <c r="A42" s="80">
        <v>11</v>
      </c>
      <c r="B42" s="192" t="s">
        <v>457</v>
      </c>
      <c r="C42" s="82"/>
      <c r="D42" s="82"/>
      <c r="E42" s="82"/>
      <c r="F42" s="240">
        <v>1</v>
      </c>
      <c r="G42" s="240">
        <v>1</v>
      </c>
      <c r="H42" s="82"/>
    </row>
    <row r="43" spans="1:8" ht="117.75" hidden="1" customHeight="1" x14ac:dyDescent="0.25">
      <c r="A43" s="26" t="s">
        <v>132</v>
      </c>
      <c r="B43" s="17" t="s">
        <v>537</v>
      </c>
      <c r="C43" s="203" t="s">
        <v>231</v>
      </c>
      <c r="D43" s="203" t="s">
        <v>4</v>
      </c>
      <c r="E43" s="203">
        <v>4</v>
      </c>
      <c r="F43" s="203">
        <v>4</v>
      </c>
      <c r="G43" s="172">
        <v>1</v>
      </c>
      <c r="H43" s="202"/>
    </row>
    <row r="44" spans="1:8" s="83" customFormat="1" ht="50.25" hidden="1" customHeight="1" x14ac:dyDescent="0.25">
      <c r="A44" s="80">
        <v>12</v>
      </c>
      <c r="B44" s="192" t="s">
        <v>538</v>
      </c>
      <c r="C44" s="82"/>
      <c r="D44" s="82"/>
      <c r="E44" s="82"/>
      <c r="F44" s="240">
        <v>1</v>
      </c>
      <c r="G44" s="240">
        <v>1</v>
      </c>
      <c r="H44" s="82"/>
    </row>
    <row r="45" spans="1:8" ht="45.75" hidden="1" customHeight="1" x14ac:dyDescent="0.25">
      <c r="A45" s="26" t="s">
        <v>518</v>
      </c>
      <c r="B45" s="17" t="s">
        <v>539</v>
      </c>
      <c r="C45" s="238" t="s">
        <v>231</v>
      </c>
      <c r="D45" s="238" t="s">
        <v>4</v>
      </c>
      <c r="E45" s="238">
        <v>4.25</v>
      </c>
      <c r="F45" s="238">
        <v>4.25</v>
      </c>
      <c r="G45" s="172">
        <v>1</v>
      </c>
      <c r="H45" s="237"/>
    </row>
    <row r="46" spans="1:8" s="4" customFormat="1" ht="54" hidden="1" customHeight="1" x14ac:dyDescent="0.25">
      <c r="A46" s="5"/>
      <c r="B46" s="271" t="s">
        <v>541</v>
      </c>
      <c r="C46" s="272"/>
      <c r="D46" s="272"/>
      <c r="E46" s="272"/>
      <c r="F46" s="273"/>
      <c r="G46" s="161">
        <f>(G47+G57+G59)/13</f>
        <v>0.97584615384615381</v>
      </c>
      <c r="H46" s="177">
        <f>G46*45</f>
        <v>43.913076923076922</v>
      </c>
    </row>
    <row r="47" spans="1:8" s="83" customFormat="1" ht="25.5" hidden="1" x14ac:dyDescent="0.25">
      <c r="A47" s="88" t="s">
        <v>167</v>
      </c>
      <c r="B47" s="84" t="s">
        <v>182</v>
      </c>
      <c r="C47" s="89"/>
      <c r="D47" s="89"/>
      <c r="E47" s="90"/>
      <c r="F47" s="241">
        <v>9</v>
      </c>
      <c r="G47" s="249">
        <f>G48+G49+G50+G51+G52+G53+G54+G55+G56</f>
        <v>8.6859999999999999</v>
      </c>
      <c r="H47" s="80"/>
    </row>
    <row r="48" spans="1:8" ht="38.25" hidden="1" customHeight="1" x14ac:dyDescent="0.25">
      <c r="A48" s="8" t="s">
        <v>170</v>
      </c>
      <c r="B48" s="9" t="s">
        <v>542</v>
      </c>
      <c r="C48" s="23" t="s">
        <v>175</v>
      </c>
      <c r="D48" s="23">
        <v>8</v>
      </c>
      <c r="E48" s="16">
        <v>6</v>
      </c>
      <c r="F48" s="23">
        <v>8</v>
      </c>
      <c r="G48" s="193">
        <f>E48/F48</f>
        <v>0.75</v>
      </c>
      <c r="H48" s="147"/>
    </row>
    <row r="49" spans="1:8" ht="25.5" hidden="1" x14ac:dyDescent="0.25">
      <c r="A49" s="8" t="s">
        <v>171</v>
      </c>
      <c r="B49" s="9" t="s">
        <v>183</v>
      </c>
      <c r="C49" s="23" t="s">
        <v>2</v>
      </c>
      <c r="D49" s="23">
        <v>98.6</v>
      </c>
      <c r="E49" s="16" t="s">
        <v>181</v>
      </c>
      <c r="F49" s="23">
        <v>103</v>
      </c>
      <c r="G49" s="173">
        <v>1</v>
      </c>
      <c r="H49" s="147"/>
    </row>
    <row r="50" spans="1:8" ht="25.5" hidden="1" x14ac:dyDescent="0.25">
      <c r="A50" s="8" t="s">
        <v>172</v>
      </c>
      <c r="B50" s="9" t="s">
        <v>184</v>
      </c>
      <c r="C50" s="23" t="s">
        <v>2</v>
      </c>
      <c r="D50" s="23">
        <v>98.2</v>
      </c>
      <c r="E50" s="239" t="s">
        <v>181</v>
      </c>
      <c r="F50" s="23">
        <v>99.4</v>
      </c>
      <c r="G50" s="173">
        <v>1</v>
      </c>
      <c r="H50" s="147"/>
    </row>
    <row r="51" spans="1:8" ht="25.5" hidden="1" x14ac:dyDescent="0.25">
      <c r="A51" s="8" t="s">
        <v>235</v>
      </c>
      <c r="B51" s="9" t="s">
        <v>185</v>
      </c>
      <c r="C51" s="23" t="s">
        <v>2</v>
      </c>
      <c r="D51" s="23">
        <v>1.1000000000000001</v>
      </c>
      <c r="E51" s="16" t="s">
        <v>544</v>
      </c>
      <c r="F51" s="23">
        <v>1.3</v>
      </c>
      <c r="G51" s="173">
        <v>1</v>
      </c>
      <c r="H51" s="147"/>
    </row>
    <row r="52" spans="1:8" ht="39.75" hidden="1" customHeight="1" x14ac:dyDescent="0.25">
      <c r="A52" s="8" t="s">
        <v>236</v>
      </c>
      <c r="B52" s="9" t="s">
        <v>543</v>
      </c>
      <c r="C52" s="23" t="s">
        <v>199</v>
      </c>
      <c r="D52" s="23">
        <v>2</v>
      </c>
      <c r="E52" s="16" t="s">
        <v>545</v>
      </c>
      <c r="F52" s="23">
        <v>4.75</v>
      </c>
      <c r="G52" s="172">
        <v>1</v>
      </c>
      <c r="H52" s="147"/>
    </row>
    <row r="53" spans="1:8" ht="77.25" hidden="1" customHeight="1" x14ac:dyDescent="0.25">
      <c r="A53" s="8" t="s">
        <v>237</v>
      </c>
      <c r="B53" s="9" t="s">
        <v>186</v>
      </c>
      <c r="C53" s="16" t="s">
        <v>2</v>
      </c>
      <c r="D53" s="139">
        <v>100</v>
      </c>
      <c r="E53" s="16">
        <v>100</v>
      </c>
      <c r="F53" s="23">
        <v>100</v>
      </c>
      <c r="G53" s="223">
        <f t="shared" ref="G53:G56" si="0">F53/E53</f>
        <v>1</v>
      </c>
      <c r="H53" s="147"/>
    </row>
    <row r="54" spans="1:8" ht="44.25" hidden="1" customHeight="1" x14ac:dyDescent="0.25">
      <c r="A54" s="8" t="s">
        <v>238</v>
      </c>
      <c r="B54" s="9" t="s">
        <v>187</v>
      </c>
      <c r="C54" s="16" t="s">
        <v>2</v>
      </c>
      <c r="D54" s="139">
        <v>100</v>
      </c>
      <c r="E54" s="16">
        <v>100</v>
      </c>
      <c r="F54" s="23">
        <v>100</v>
      </c>
      <c r="G54" s="223">
        <f t="shared" si="0"/>
        <v>1</v>
      </c>
      <c r="H54" s="147"/>
    </row>
    <row r="55" spans="1:8" ht="28.5" hidden="1" customHeight="1" x14ac:dyDescent="0.25">
      <c r="A55" s="8" t="s">
        <v>239</v>
      </c>
      <c r="B55" s="9" t="s">
        <v>188</v>
      </c>
      <c r="C55" s="16" t="s">
        <v>2</v>
      </c>
      <c r="D55" s="139">
        <v>100</v>
      </c>
      <c r="E55" s="16">
        <v>100</v>
      </c>
      <c r="F55" s="23">
        <v>100</v>
      </c>
      <c r="G55" s="223">
        <f t="shared" si="0"/>
        <v>1</v>
      </c>
      <c r="H55" s="147"/>
    </row>
    <row r="56" spans="1:8" ht="29.25" hidden="1" customHeight="1" x14ac:dyDescent="0.25">
      <c r="A56" s="8" t="s">
        <v>240</v>
      </c>
      <c r="B56" s="9" t="s">
        <v>189</v>
      </c>
      <c r="C56" s="16" t="s">
        <v>2</v>
      </c>
      <c r="D56" s="139">
        <v>93.3</v>
      </c>
      <c r="E56" s="16">
        <v>100</v>
      </c>
      <c r="F56" s="23">
        <v>93.6</v>
      </c>
      <c r="G56" s="193">
        <f t="shared" si="0"/>
        <v>0.93599999999999994</v>
      </c>
      <c r="H56" s="199"/>
    </row>
    <row r="57" spans="1:8" s="83" customFormat="1" ht="38.25" hidden="1" x14ac:dyDescent="0.25">
      <c r="A57" s="87" t="s">
        <v>15</v>
      </c>
      <c r="B57" s="84" t="s">
        <v>190</v>
      </c>
      <c r="C57" s="82"/>
      <c r="D57" s="82"/>
      <c r="E57" s="82"/>
      <c r="F57" s="241">
        <v>1</v>
      </c>
      <c r="G57" s="241">
        <v>1</v>
      </c>
      <c r="H57" s="80"/>
    </row>
    <row r="58" spans="1:8" ht="38.25" hidden="1" x14ac:dyDescent="0.25">
      <c r="A58" s="26" t="s">
        <v>17</v>
      </c>
      <c r="B58" s="7" t="s">
        <v>191</v>
      </c>
      <c r="C58" s="12" t="s">
        <v>2</v>
      </c>
      <c r="D58" s="141">
        <v>82.9</v>
      </c>
      <c r="E58" s="12">
        <v>100</v>
      </c>
      <c r="F58" s="23">
        <v>100</v>
      </c>
      <c r="G58" s="58">
        <f>F58/E58</f>
        <v>1</v>
      </c>
      <c r="H58" s="147"/>
    </row>
    <row r="59" spans="1:8" s="83" customFormat="1" hidden="1" x14ac:dyDescent="0.25">
      <c r="A59" s="87" t="s">
        <v>241</v>
      </c>
      <c r="B59" s="84" t="s">
        <v>192</v>
      </c>
      <c r="C59" s="82"/>
      <c r="D59" s="82"/>
      <c r="E59" s="82"/>
      <c r="F59" s="241">
        <v>3</v>
      </c>
      <c r="G59" s="241">
        <v>3</v>
      </c>
      <c r="H59" s="80"/>
    </row>
    <row r="60" spans="1:8" ht="38.25" hidden="1" x14ac:dyDescent="0.25">
      <c r="A60" s="26" t="s">
        <v>23</v>
      </c>
      <c r="B60" s="7" t="s">
        <v>193</v>
      </c>
      <c r="C60" s="12" t="s">
        <v>2</v>
      </c>
      <c r="D60" s="141">
        <v>33.5</v>
      </c>
      <c r="E60" s="12" t="s">
        <v>196</v>
      </c>
      <c r="F60" s="23">
        <v>37.5</v>
      </c>
      <c r="G60" s="223">
        <v>1</v>
      </c>
      <c r="H60" s="265"/>
    </row>
    <row r="61" spans="1:8" ht="49.5" hidden="1" customHeight="1" x14ac:dyDescent="0.25">
      <c r="A61" s="26" t="s">
        <v>28</v>
      </c>
      <c r="B61" s="7" t="s">
        <v>194</v>
      </c>
      <c r="C61" s="23" t="s">
        <v>2</v>
      </c>
      <c r="D61" s="23">
        <v>0.6</v>
      </c>
      <c r="E61" s="12" t="s">
        <v>197</v>
      </c>
      <c r="F61" s="23">
        <v>1.1000000000000001</v>
      </c>
      <c r="G61" s="223">
        <v>1</v>
      </c>
      <c r="H61" s="265"/>
    </row>
    <row r="62" spans="1:8" ht="25.5" hidden="1" x14ac:dyDescent="0.25">
      <c r="A62" s="26" t="s">
        <v>32</v>
      </c>
      <c r="B62" s="7" t="s">
        <v>195</v>
      </c>
      <c r="C62" s="23" t="s">
        <v>200</v>
      </c>
      <c r="D62" s="23" t="s">
        <v>198</v>
      </c>
      <c r="E62" s="12" t="s">
        <v>198</v>
      </c>
      <c r="F62" s="23" t="s">
        <v>198</v>
      </c>
      <c r="G62" s="223">
        <v>1</v>
      </c>
      <c r="H62" s="265"/>
    </row>
    <row r="63" spans="1:8" s="4" customFormat="1" ht="53.25" customHeight="1" x14ac:dyDescent="0.25">
      <c r="A63" s="5"/>
      <c r="B63" s="271" t="s">
        <v>530</v>
      </c>
      <c r="C63" s="272"/>
      <c r="D63" s="272"/>
      <c r="E63" s="272"/>
      <c r="F63" s="273"/>
      <c r="G63" s="161">
        <f>(G64+G66+G70+G74)/9</f>
        <v>0.96583564173591874</v>
      </c>
      <c r="H63" s="177">
        <f>G63*45</f>
        <v>43.46260387811634</v>
      </c>
    </row>
    <row r="64" spans="1:8" s="83" customFormat="1" ht="29.25" customHeight="1" x14ac:dyDescent="0.25">
      <c r="A64" s="87" t="s">
        <v>167</v>
      </c>
      <c r="B64" s="84" t="s">
        <v>428</v>
      </c>
      <c r="C64" s="82"/>
      <c r="D64" s="82"/>
      <c r="E64" s="80"/>
      <c r="F64" s="241">
        <v>1</v>
      </c>
      <c r="G64" s="241">
        <v>1</v>
      </c>
      <c r="H64" s="80"/>
    </row>
    <row r="65" spans="1:9" ht="40.5" customHeight="1" x14ac:dyDescent="0.25">
      <c r="A65" s="6" t="s">
        <v>170</v>
      </c>
      <c r="B65" s="7" t="s">
        <v>399</v>
      </c>
      <c r="C65" s="143" t="s">
        <v>2</v>
      </c>
      <c r="D65" s="23">
        <v>28.6</v>
      </c>
      <c r="E65" s="23" t="s">
        <v>400</v>
      </c>
      <c r="F65" s="145">
        <v>66.7</v>
      </c>
      <c r="G65" s="225">
        <v>1</v>
      </c>
      <c r="H65" s="147"/>
    </row>
    <row r="66" spans="1:9" s="83" customFormat="1" ht="27" customHeight="1" x14ac:dyDescent="0.25">
      <c r="A66" s="88" t="s">
        <v>15</v>
      </c>
      <c r="B66" s="84" t="s">
        <v>176</v>
      </c>
      <c r="C66" s="80"/>
      <c r="D66" s="80"/>
      <c r="E66" s="80"/>
      <c r="F66" s="241">
        <v>3</v>
      </c>
      <c r="G66" s="241">
        <v>3</v>
      </c>
      <c r="H66" s="80"/>
    </row>
    <row r="67" spans="1:9" ht="31.5" customHeight="1" x14ac:dyDescent="0.25">
      <c r="A67" s="6" t="s">
        <v>17</v>
      </c>
      <c r="B67" s="17" t="s">
        <v>425</v>
      </c>
      <c r="C67" s="12" t="s">
        <v>2</v>
      </c>
      <c r="D67" s="23">
        <v>101.9</v>
      </c>
      <c r="E67" s="23" t="s">
        <v>181</v>
      </c>
      <c r="F67" s="60">
        <v>106.6</v>
      </c>
      <c r="G67" s="223">
        <v>1</v>
      </c>
      <c r="H67" s="147"/>
    </row>
    <row r="68" spans="1:9" ht="76.5" x14ac:dyDescent="0.25">
      <c r="A68" s="6" t="s">
        <v>18</v>
      </c>
      <c r="B68" s="17" t="s">
        <v>177</v>
      </c>
      <c r="C68" s="12" t="s">
        <v>2</v>
      </c>
      <c r="D68" s="23">
        <v>90.9</v>
      </c>
      <c r="E68" s="23">
        <v>91</v>
      </c>
      <c r="F68" s="60">
        <v>95.1</v>
      </c>
      <c r="G68" s="172">
        <v>1</v>
      </c>
      <c r="H68" s="147"/>
    </row>
    <row r="69" spans="1:9" ht="63.75" x14ac:dyDescent="0.25">
      <c r="A69" s="6" t="s">
        <v>20</v>
      </c>
      <c r="B69" s="7" t="s">
        <v>178</v>
      </c>
      <c r="C69" s="12" t="s">
        <v>2</v>
      </c>
      <c r="D69" s="23">
        <v>34.799999999999997</v>
      </c>
      <c r="E69" s="23" t="s">
        <v>326</v>
      </c>
      <c r="F69" s="145">
        <v>24.1</v>
      </c>
      <c r="G69" s="223">
        <v>1</v>
      </c>
      <c r="H69" s="147"/>
    </row>
    <row r="70" spans="1:9" s="83" customFormat="1" ht="25.5" x14ac:dyDescent="0.25">
      <c r="A70" s="87" t="s">
        <v>241</v>
      </c>
      <c r="B70" s="84" t="s">
        <v>179</v>
      </c>
      <c r="C70" s="82"/>
      <c r="D70" s="82"/>
      <c r="E70" s="80"/>
      <c r="F70" s="241">
        <v>3</v>
      </c>
      <c r="G70" s="235">
        <v>3</v>
      </c>
      <c r="H70" s="80"/>
    </row>
    <row r="71" spans="1:9" ht="35.25" customHeight="1" x14ac:dyDescent="0.25">
      <c r="A71" s="6" t="s">
        <v>23</v>
      </c>
      <c r="B71" s="7" t="s">
        <v>426</v>
      </c>
      <c r="C71" s="12" t="s">
        <v>2</v>
      </c>
      <c r="D71" s="23">
        <v>103.3</v>
      </c>
      <c r="E71" s="23" t="s">
        <v>181</v>
      </c>
      <c r="F71" s="145">
        <v>103.2</v>
      </c>
      <c r="G71" s="223">
        <v>1</v>
      </c>
      <c r="H71" s="147"/>
    </row>
    <row r="72" spans="1:9" ht="63.75" customHeight="1" x14ac:dyDescent="0.25">
      <c r="A72" s="6" t="s">
        <v>28</v>
      </c>
      <c r="B72" s="7" t="s">
        <v>180</v>
      </c>
      <c r="C72" s="12" t="s">
        <v>2</v>
      </c>
      <c r="D72" s="23">
        <v>99.2</v>
      </c>
      <c r="E72" s="23">
        <v>97</v>
      </c>
      <c r="F72" s="145">
        <v>100</v>
      </c>
      <c r="G72" s="172">
        <v>1</v>
      </c>
      <c r="H72" s="147"/>
    </row>
    <row r="73" spans="1:9" ht="63" customHeight="1" x14ac:dyDescent="0.25">
      <c r="A73" s="6" t="s">
        <v>32</v>
      </c>
      <c r="B73" s="17" t="s">
        <v>427</v>
      </c>
      <c r="C73" s="12" t="s">
        <v>2</v>
      </c>
      <c r="D73" s="23">
        <v>89</v>
      </c>
      <c r="E73" s="23" t="s">
        <v>531</v>
      </c>
      <c r="F73" s="145">
        <v>89.5</v>
      </c>
      <c r="G73" s="223">
        <v>1</v>
      </c>
      <c r="H73" s="147"/>
    </row>
    <row r="74" spans="1:9" ht="38.25" x14ac:dyDescent="0.25">
      <c r="A74" s="87" t="s">
        <v>53</v>
      </c>
      <c r="B74" s="84" t="s">
        <v>532</v>
      </c>
      <c r="C74" s="82"/>
      <c r="D74" s="82"/>
      <c r="E74" s="80"/>
      <c r="F74" s="80">
        <v>2</v>
      </c>
      <c r="G74" s="153">
        <f>G75+G76</f>
        <v>1.6925207756232687</v>
      </c>
      <c r="H74" s="80"/>
    </row>
    <row r="75" spans="1:9" ht="40.5" customHeight="1" x14ac:dyDescent="0.25">
      <c r="A75" s="6" t="s">
        <v>55</v>
      </c>
      <c r="B75" s="7" t="s">
        <v>173</v>
      </c>
      <c r="C75" s="126" t="s">
        <v>2</v>
      </c>
      <c r="D75" s="58">
        <v>7</v>
      </c>
      <c r="E75" s="23" t="s">
        <v>545</v>
      </c>
      <c r="F75" s="60">
        <v>4.75</v>
      </c>
      <c r="G75" s="173">
        <v>1</v>
      </c>
      <c r="H75" s="58"/>
    </row>
    <row r="76" spans="1:9" ht="248.25" customHeight="1" x14ac:dyDescent="0.25">
      <c r="A76" s="251" t="s">
        <v>58</v>
      </c>
      <c r="B76" s="255" t="s">
        <v>174</v>
      </c>
      <c r="C76" s="257" t="s">
        <v>2</v>
      </c>
      <c r="D76" s="257">
        <v>39.6</v>
      </c>
      <c r="E76" s="259" t="s">
        <v>398</v>
      </c>
      <c r="F76" s="261">
        <v>36.1</v>
      </c>
      <c r="G76" s="263">
        <f>25/36.1</f>
        <v>0.69252077562326864</v>
      </c>
      <c r="H76" s="253" t="s">
        <v>533</v>
      </c>
    </row>
    <row r="77" spans="1:9" ht="327" customHeight="1" x14ac:dyDescent="0.25">
      <c r="A77" s="252"/>
      <c r="B77" s="256"/>
      <c r="C77" s="258"/>
      <c r="D77" s="258"/>
      <c r="E77" s="260"/>
      <c r="F77" s="262"/>
      <c r="G77" s="264"/>
      <c r="H77" s="254"/>
    </row>
    <row r="78" spans="1:9" ht="59.25" hidden="1" customHeight="1" x14ac:dyDescent="0.25">
      <c r="A78" s="47"/>
      <c r="B78" s="271" t="s">
        <v>527</v>
      </c>
      <c r="C78" s="272"/>
      <c r="D78" s="272"/>
      <c r="E78" s="272"/>
      <c r="F78" s="273"/>
      <c r="G78" s="161">
        <f>(G79+G86+G91+G93)/6</f>
        <v>0.83333333333333337</v>
      </c>
      <c r="H78" s="177">
        <f>G78*45</f>
        <v>37.5</v>
      </c>
    </row>
    <row r="79" spans="1:9" s="83" customFormat="1" ht="25.5" hidden="1" x14ac:dyDescent="0.25">
      <c r="A79" s="87" t="s">
        <v>167</v>
      </c>
      <c r="B79" s="84" t="s">
        <v>528</v>
      </c>
      <c r="C79" s="80"/>
      <c r="D79" s="80"/>
      <c r="E79" s="80"/>
      <c r="F79" s="235">
        <v>2</v>
      </c>
      <c r="G79" s="236">
        <v>2</v>
      </c>
      <c r="H79" s="153"/>
    </row>
    <row r="80" spans="1:9" s="83" customFormat="1" ht="41.25" hidden="1" customHeight="1" x14ac:dyDescent="0.25">
      <c r="A80" s="26" t="s">
        <v>170</v>
      </c>
      <c r="B80" s="127" t="s">
        <v>447</v>
      </c>
      <c r="C80" s="60"/>
      <c r="D80" s="60"/>
      <c r="E80" s="60"/>
      <c r="F80" s="60"/>
      <c r="G80" s="128"/>
      <c r="H80" s="128"/>
      <c r="I80" s="129"/>
    </row>
    <row r="81" spans="1:8" ht="25.5" hidden="1" customHeight="1" x14ac:dyDescent="0.25">
      <c r="A81" s="26" t="s">
        <v>248</v>
      </c>
      <c r="B81" s="67" t="s">
        <v>458</v>
      </c>
      <c r="C81" s="57" t="s">
        <v>231</v>
      </c>
      <c r="D81" s="57">
        <v>0</v>
      </c>
      <c r="E81" s="79">
        <v>0</v>
      </c>
      <c r="F81" s="57">
        <v>0</v>
      </c>
      <c r="G81" s="223">
        <v>1</v>
      </c>
      <c r="H81" s="147"/>
    </row>
    <row r="82" spans="1:8" ht="29.25" hidden="1" customHeight="1" x14ac:dyDescent="0.25">
      <c r="A82" s="26" t="s">
        <v>249</v>
      </c>
      <c r="B82" s="67" t="s">
        <v>459</v>
      </c>
      <c r="C82" s="57" t="s">
        <v>231</v>
      </c>
      <c r="D82" s="57">
        <v>2</v>
      </c>
      <c r="E82" s="79">
        <v>2</v>
      </c>
      <c r="F82" s="57">
        <v>2</v>
      </c>
      <c r="G82" s="223">
        <f>F82/E82</f>
        <v>1</v>
      </c>
      <c r="H82" s="147"/>
    </row>
    <row r="83" spans="1:8" ht="76.5" hidden="1" x14ac:dyDescent="0.25">
      <c r="A83" s="65" t="s">
        <v>171</v>
      </c>
      <c r="B83" s="66" t="s">
        <v>415</v>
      </c>
      <c r="C83" s="60"/>
      <c r="D83" s="60"/>
      <c r="E83" s="58"/>
      <c r="F83" s="60"/>
      <c r="G83" s="223"/>
      <c r="H83" s="147"/>
    </row>
    <row r="84" spans="1:8" ht="25.5" hidden="1" x14ac:dyDescent="0.25">
      <c r="A84" s="26" t="s">
        <v>255</v>
      </c>
      <c r="B84" s="66" t="s">
        <v>416</v>
      </c>
      <c r="C84" s="60" t="s">
        <v>220</v>
      </c>
      <c r="D84" s="60">
        <v>1</v>
      </c>
      <c r="E84" s="58"/>
      <c r="F84" s="60"/>
      <c r="G84" s="223"/>
      <c r="H84" s="147"/>
    </row>
    <row r="85" spans="1:8" ht="102.75" hidden="1" customHeight="1" x14ac:dyDescent="0.25">
      <c r="A85" s="26" t="s">
        <v>256</v>
      </c>
      <c r="B85" s="67" t="s">
        <v>448</v>
      </c>
      <c r="C85" s="64" t="s">
        <v>335</v>
      </c>
      <c r="D85" s="115">
        <v>2.7250000000000001</v>
      </c>
      <c r="E85" s="110"/>
      <c r="F85" s="23"/>
      <c r="G85" s="223"/>
      <c r="H85" s="147"/>
    </row>
    <row r="86" spans="1:8" s="83" customFormat="1" ht="38.25" hidden="1" x14ac:dyDescent="0.25">
      <c r="A86" s="87" t="s">
        <v>15</v>
      </c>
      <c r="B86" s="84" t="s">
        <v>223</v>
      </c>
      <c r="C86" s="80"/>
      <c r="D86" s="80"/>
      <c r="E86" s="82"/>
      <c r="F86" s="241">
        <v>2</v>
      </c>
      <c r="G86" s="235">
        <v>2</v>
      </c>
      <c r="H86" s="80"/>
    </row>
    <row r="87" spans="1:8" ht="22.5" hidden="1" customHeight="1" x14ac:dyDescent="0.25">
      <c r="A87" s="26" t="s">
        <v>17</v>
      </c>
      <c r="B87" s="7" t="s">
        <v>350</v>
      </c>
      <c r="C87" s="23" t="s">
        <v>2</v>
      </c>
      <c r="D87" s="23">
        <v>30</v>
      </c>
      <c r="E87" s="12">
        <v>20</v>
      </c>
      <c r="F87" s="23">
        <v>21.2</v>
      </c>
      <c r="G87" s="172">
        <v>1</v>
      </c>
      <c r="H87" s="147"/>
    </row>
    <row r="88" spans="1:8" ht="31.5" hidden="1" customHeight="1" x14ac:dyDescent="0.25">
      <c r="A88" s="26" t="s">
        <v>18</v>
      </c>
      <c r="B88" s="7" t="s">
        <v>224</v>
      </c>
      <c r="C88" s="23" t="s">
        <v>232</v>
      </c>
      <c r="D88" s="23">
        <v>32423</v>
      </c>
      <c r="E88" s="12">
        <v>35000</v>
      </c>
      <c r="F88" s="23">
        <v>37657</v>
      </c>
      <c r="G88" s="172">
        <v>1</v>
      </c>
      <c r="H88" s="147"/>
    </row>
    <row r="89" spans="1:8" s="83" customFormat="1" ht="25.5" hidden="1" x14ac:dyDescent="0.25">
      <c r="A89" s="87" t="s">
        <v>241</v>
      </c>
      <c r="B89" s="84" t="s">
        <v>226</v>
      </c>
      <c r="C89" s="80"/>
      <c r="D89" s="80"/>
      <c r="E89" s="82"/>
      <c r="F89" s="80"/>
      <c r="G89" s="80"/>
      <c r="H89" s="80"/>
    </row>
    <row r="90" spans="1:8" ht="30.75" hidden="1" customHeight="1" x14ac:dyDescent="0.25">
      <c r="A90" s="26" t="s">
        <v>23</v>
      </c>
      <c r="B90" s="7" t="s">
        <v>225</v>
      </c>
      <c r="C90" s="23" t="s">
        <v>231</v>
      </c>
      <c r="D90" s="23">
        <v>1</v>
      </c>
      <c r="E90" s="12"/>
      <c r="F90" s="23"/>
      <c r="G90" s="225"/>
      <c r="H90" s="149"/>
    </row>
    <row r="91" spans="1:8" s="109" customFormat="1" ht="25.5" hidden="1" x14ac:dyDescent="0.25">
      <c r="A91" s="104" t="s">
        <v>53</v>
      </c>
      <c r="B91" s="105" t="s">
        <v>339</v>
      </c>
      <c r="C91" s="107"/>
      <c r="D91" s="107"/>
      <c r="E91" s="106"/>
      <c r="F91" s="242">
        <v>1</v>
      </c>
      <c r="G91" s="243">
        <v>1</v>
      </c>
      <c r="H91" s="108"/>
    </row>
    <row r="92" spans="1:8" ht="25.5" hidden="1" x14ac:dyDescent="0.25">
      <c r="A92" s="26" t="s">
        <v>55</v>
      </c>
      <c r="B92" s="103" t="s">
        <v>337</v>
      </c>
      <c r="C92" s="23" t="s">
        <v>2</v>
      </c>
      <c r="D92" s="23">
        <v>100</v>
      </c>
      <c r="E92" s="78">
        <v>100</v>
      </c>
      <c r="F92" s="23">
        <v>100</v>
      </c>
      <c r="G92" s="225">
        <v>1</v>
      </c>
      <c r="H92" s="149"/>
    </row>
    <row r="93" spans="1:8" s="83" customFormat="1" ht="38.25" hidden="1" x14ac:dyDescent="0.25">
      <c r="A93" s="87" t="s">
        <v>67</v>
      </c>
      <c r="B93" s="84" t="s">
        <v>417</v>
      </c>
      <c r="C93" s="80"/>
      <c r="D93" s="80"/>
      <c r="E93" s="82"/>
      <c r="F93" s="241">
        <v>1</v>
      </c>
      <c r="G93" s="244">
        <v>0</v>
      </c>
      <c r="H93" s="91"/>
    </row>
    <row r="94" spans="1:8" ht="44.25" hidden="1" customHeight="1" x14ac:dyDescent="0.25">
      <c r="A94" s="26" t="s">
        <v>69</v>
      </c>
      <c r="B94" s="7" t="s">
        <v>338</v>
      </c>
      <c r="C94" s="23" t="s">
        <v>336</v>
      </c>
      <c r="D94" s="23">
        <v>0</v>
      </c>
      <c r="E94" s="12">
        <v>70</v>
      </c>
      <c r="F94" s="23">
        <v>0</v>
      </c>
      <c r="G94" s="197">
        <f>F94/E94</f>
        <v>0</v>
      </c>
      <c r="H94" s="149" t="s">
        <v>449</v>
      </c>
    </row>
    <row r="95" spans="1:8" s="4" customFormat="1" ht="53.25" hidden="1" customHeight="1" x14ac:dyDescent="0.25">
      <c r="A95" s="170"/>
      <c r="B95" s="271" t="s">
        <v>477</v>
      </c>
      <c r="C95" s="272"/>
      <c r="D95" s="272"/>
      <c r="E95" s="272"/>
      <c r="F95" s="273"/>
      <c r="G95" s="171">
        <f>G96/F96</f>
        <v>0.98578157870666783</v>
      </c>
      <c r="H95" s="206">
        <f>G95*45</f>
        <v>44.360171041800051</v>
      </c>
    </row>
    <row r="96" spans="1:8" ht="15" hidden="1" customHeight="1" x14ac:dyDescent="0.25">
      <c r="A96" s="168"/>
      <c r="B96" s="9"/>
      <c r="C96" s="9"/>
      <c r="D96" s="9"/>
      <c r="E96" s="9"/>
      <c r="F96" s="248">
        <f>3+F100+F117+F166+F186+F221+F234+F247+F252+F256+F260+F267+F269</f>
        <v>116</v>
      </c>
      <c r="G96" s="181">
        <f>G97+G98+G99+G100+G117+G166+G186+G221+G234+G247+G252+G256+G260+G267+G269</f>
        <v>114.35066312997347</v>
      </c>
      <c r="H96" s="169"/>
    </row>
    <row r="97" spans="1:8" ht="39" hidden="1" customHeight="1" x14ac:dyDescent="0.25">
      <c r="A97" s="120"/>
      <c r="B97" s="45" t="s">
        <v>245</v>
      </c>
      <c r="C97" s="16" t="s">
        <v>142</v>
      </c>
      <c r="D97" s="37">
        <v>2884.8519999999999</v>
      </c>
      <c r="E97" s="36">
        <v>1896.6</v>
      </c>
      <c r="F97" s="131">
        <v>1901</v>
      </c>
      <c r="G97" s="174">
        <v>1</v>
      </c>
      <c r="H97" s="147"/>
    </row>
    <row r="98" spans="1:8" ht="27.75" hidden="1" customHeight="1" x14ac:dyDescent="0.25">
      <c r="A98" s="120"/>
      <c r="B98" s="45" t="s">
        <v>247</v>
      </c>
      <c r="C98" s="16" t="s">
        <v>142</v>
      </c>
      <c r="D98" s="37">
        <v>1349.9659999999999</v>
      </c>
      <c r="E98" s="36">
        <v>650</v>
      </c>
      <c r="F98" s="131">
        <v>1005.4</v>
      </c>
      <c r="G98" s="174">
        <v>1</v>
      </c>
      <c r="H98" s="147"/>
    </row>
    <row r="99" spans="1:8" ht="28.5" hidden="1" customHeight="1" x14ac:dyDescent="0.25">
      <c r="A99" s="120"/>
      <c r="B99" s="45" t="s">
        <v>246</v>
      </c>
      <c r="C99" s="16" t="s">
        <v>143</v>
      </c>
      <c r="D99" s="139">
        <v>22329.4</v>
      </c>
      <c r="E99" s="36">
        <v>25716.400000000001</v>
      </c>
      <c r="F99" s="57">
        <v>27404.1</v>
      </c>
      <c r="G99" s="174">
        <v>1</v>
      </c>
      <c r="H99" s="147"/>
    </row>
    <row r="100" spans="1:8" s="101" customFormat="1" ht="27" hidden="1" customHeight="1" x14ac:dyDescent="0.25">
      <c r="A100" s="97" t="s">
        <v>167</v>
      </c>
      <c r="B100" s="98" t="s">
        <v>401</v>
      </c>
      <c r="C100" s="99"/>
      <c r="D100" s="99"/>
      <c r="E100" s="99"/>
      <c r="F100" s="182">
        <f>F101+F104+F110+F114</f>
        <v>10</v>
      </c>
      <c r="G100" s="183">
        <f>G102+G103+G105+G106+G107+G108+G109+G111+G115+G116</f>
        <v>9</v>
      </c>
      <c r="H100" s="100"/>
    </row>
    <row r="101" spans="1:8" s="96" customFormat="1" ht="27.75" hidden="1" customHeight="1" x14ac:dyDescent="0.25">
      <c r="A101" s="92" t="s">
        <v>170</v>
      </c>
      <c r="B101" s="93" t="s">
        <v>16</v>
      </c>
      <c r="C101" s="94"/>
      <c r="D101" s="94"/>
      <c r="E101" s="94"/>
      <c r="F101" s="184">
        <v>2</v>
      </c>
      <c r="G101" s="210">
        <f>G102+G103</f>
        <v>2</v>
      </c>
      <c r="H101" s="94"/>
    </row>
    <row r="102" spans="1:8" ht="49.5" hidden="1" customHeight="1" x14ac:dyDescent="0.25">
      <c r="A102" s="118" t="s">
        <v>248</v>
      </c>
      <c r="B102" s="49" t="s">
        <v>402</v>
      </c>
      <c r="C102" s="48" t="s">
        <v>144</v>
      </c>
      <c r="D102" s="139">
        <v>7.7</v>
      </c>
      <c r="E102" s="135" t="s">
        <v>163</v>
      </c>
      <c r="F102" s="222" t="s">
        <v>163</v>
      </c>
      <c r="G102" s="58">
        <v>1</v>
      </c>
      <c r="H102" s="58"/>
    </row>
    <row r="103" spans="1:8" ht="27" hidden="1" customHeight="1" x14ac:dyDescent="0.25">
      <c r="A103" s="118" t="s">
        <v>249</v>
      </c>
      <c r="B103" s="49" t="s">
        <v>250</v>
      </c>
      <c r="C103" s="48" t="s">
        <v>144</v>
      </c>
      <c r="D103" s="139">
        <v>100</v>
      </c>
      <c r="E103" s="48">
        <v>100</v>
      </c>
      <c r="F103" s="23">
        <v>100</v>
      </c>
      <c r="G103" s="58">
        <v>1</v>
      </c>
      <c r="H103" s="58"/>
    </row>
    <row r="104" spans="1:8" s="96" customFormat="1" ht="27" hidden="1" customHeight="1" x14ac:dyDescent="0.25">
      <c r="A104" s="92" t="s">
        <v>171</v>
      </c>
      <c r="B104" s="93" t="s">
        <v>19</v>
      </c>
      <c r="C104" s="94"/>
      <c r="D104" s="94"/>
      <c r="E104" s="94"/>
      <c r="F104" s="184">
        <v>5</v>
      </c>
      <c r="G104" s="247">
        <f>G105+G106+G107+G108+G109</f>
        <v>5</v>
      </c>
      <c r="H104" s="94"/>
    </row>
    <row r="105" spans="1:8" ht="26.25" hidden="1" customHeight="1" x14ac:dyDescent="0.25">
      <c r="A105" s="8" t="s">
        <v>255</v>
      </c>
      <c r="B105" s="49" t="s">
        <v>251</v>
      </c>
      <c r="C105" s="13" t="s">
        <v>145</v>
      </c>
      <c r="D105" s="13">
        <v>126</v>
      </c>
      <c r="E105" s="13">
        <v>126</v>
      </c>
      <c r="F105" s="23">
        <v>130</v>
      </c>
      <c r="G105" s="172">
        <v>1</v>
      </c>
      <c r="H105" s="58"/>
    </row>
    <row r="106" spans="1:8" ht="46.5" hidden="1" customHeight="1" x14ac:dyDescent="0.25">
      <c r="A106" s="8" t="s">
        <v>256</v>
      </c>
      <c r="B106" s="49" t="s">
        <v>252</v>
      </c>
      <c r="C106" s="48" t="s">
        <v>144</v>
      </c>
      <c r="D106" s="139">
        <v>31.5</v>
      </c>
      <c r="E106" s="162">
        <v>32.5</v>
      </c>
      <c r="F106" s="23">
        <v>32.6</v>
      </c>
      <c r="G106" s="172">
        <v>1</v>
      </c>
      <c r="H106" s="58"/>
    </row>
    <row r="107" spans="1:8" ht="27" hidden="1" customHeight="1" x14ac:dyDescent="0.25">
      <c r="A107" s="8" t="s">
        <v>257</v>
      </c>
      <c r="B107" s="49" t="s">
        <v>253</v>
      </c>
      <c r="C107" s="13" t="s">
        <v>143</v>
      </c>
      <c r="D107" s="13">
        <v>16942.71</v>
      </c>
      <c r="E107" s="36">
        <v>17694</v>
      </c>
      <c r="F107" s="57">
        <v>19354.400000000001</v>
      </c>
      <c r="G107" s="172">
        <v>1</v>
      </c>
      <c r="H107" s="58"/>
    </row>
    <row r="108" spans="1:8" ht="39" hidden="1" customHeight="1" x14ac:dyDescent="0.25">
      <c r="A108" s="8" t="s">
        <v>258</v>
      </c>
      <c r="B108" s="49" t="s">
        <v>254</v>
      </c>
      <c r="C108" s="13" t="s">
        <v>142</v>
      </c>
      <c r="D108" s="13">
        <v>2654.1</v>
      </c>
      <c r="E108" s="36">
        <v>3364.1</v>
      </c>
      <c r="F108" s="207">
        <v>3739.4</v>
      </c>
      <c r="G108" s="172">
        <v>1</v>
      </c>
      <c r="H108" s="58"/>
    </row>
    <row r="109" spans="1:8" ht="27.75" hidden="1" customHeight="1" x14ac:dyDescent="0.25">
      <c r="A109" s="8" t="s">
        <v>259</v>
      </c>
      <c r="B109" s="49" t="s">
        <v>260</v>
      </c>
      <c r="C109" s="13" t="s">
        <v>142</v>
      </c>
      <c r="D109" s="13">
        <v>42.1</v>
      </c>
      <c r="E109" s="13">
        <v>26.9</v>
      </c>
      <c r="F109" s="23">
        <v>37.200000000000003</v>
      </c>
      <c r="G109" s="172">
        <v>1</v>
      </c>
      <c r="H109" s="58"/>
    </row>
    <row r="110" spans="1:8" s="101" customFormat="1" ht="18.75" hidden="1" customHeight="1" x14ac:dyDescent="0.25">
      <c r="A110" s="97" t="s">
        <v>172</v>
      </c>
      <c r="B110" s="102" t="s">
        <v>21</v>
      </c>
      <c r="C110" s="99"/>
      <c r="D110" s="99"/>
      <c r="E110" s="99"/>
      <c r="F110" s="182">
        <v>1</v>
      </c>
      <c r="G110" s="246">
        <f>G111</f>
        <v>1</v>
      </c>
      <c r="H110" s="99"/>
    </row>
    <row r="111" spans="1:8" ht="49.5" hidden="1" customHeight="1" x14ac:dyDescent="0.25">
      <c r="A111" s="8" t="s">
        <v>261</v>
      </c>
      <c r="B111" s="49" t="s">
        <v>262</v>
      </c>
      <c r="C111" s="48" t="s">
        <v>144</v>
      </c>
      <c r="D111" s="139">
        <v>13.2</v>
      </c>
      <c r="E111" s="135">
        <v>8</v>
      </c>
      <c r="F111" s="213">
        <v>15.9</v>
      </c>
      <c r="G111" s="172">
        <v>1</v>
      </c>
      <c r="H111" s="58"/>
    </row>
    <row r="112" spans="1:8" ht="37.5" hidden="1" customHeight="1" x14ac:dyDescent="0.25">
      <c r="A112" s="122" t="s">
        <v>235</v>
      </c>
      <c r="B112" s="123" t="s">
        <v>443</v>
      </c>
      <c r="C112" s="124"/>
      <c r="D112" s="124"/>
      <c r="E112" s="124"/>
      <c r="F112" s="185"/>
      <c r="G112" s="167"/>
      <c r="H112" s="124"/>
    </row>
    <row r="113" spans="1:8" ht="25.5" hidden="1" customHeight="1" x14ac:dyDescent="0.25">
      <c r="A113" s="8" t="s">
        <v>355</v>
      </c>
      <c r="B113" s="55" t="s">
        <v>444</v>
      </c>
      <c r="C113" s="121" t="s">
        <v>200</v>
      </c>
      <c r="D113" s="58" t="s">
        <v>198</v>
      </c>
      <c r="E113" s="58" t="s">
        <v>4</v>
      </c>
      <c r="F113" s="23" t="s">
        <v>4</v>
      </c>
      <c r="G113" s="58"/>
      <c r="H113" s="58"/>
    </row>
    <row r="114" spans="1:8" ht="29.25" hidden="1" customHeight="1" x14ac:dyDescent="0.25">
      <c r="A114" s="122" t="s">
        <v>236</v>
      </c>
      <c r="B114" s="123" t="s">
        <v>353</v>
      </c>
      <c r="C114" s="124"/>
      <c r="D114" s="124"/>
      <c r="E114" s="124"/>
      <c r="F114" s="185">
        <v>2</v>
      </c>
      <c r="G114" s="245">
        <f>G115+G116</f>
        <v>1</v>
      </c>
      <c r="H114" s="124"/>
    </row>
    <row r="115" spans="1:8" ht="50.25" hidden="1" customHeight="1" x14ac:dyDescent="0.25">
      <c r="A115" s="8" t="s">
        <v>356</v>
      </c>
      <c r="B115" s="55" t="s">
        <v>354</v>
      </c>
      <c r="C115" s="121" t="s">
        <v>2</v>
      </c>
      <c r="D115" s="139">
        <v>0</v>
      </c>
      <c r="E115" s="58">
        <v>0</v>
      </c>
      <c r="F115" s="23">
        <v>0</v>
      </c>
      <c r="G115" s="58">
        <v>1</v>
      </c>
      <c r="H115" s="58"/>
    </row>
    <row r="116" spans="1:8" ht="48.75" hidden="1" customHeight="1" x14ac:dyDescent="0.25">
      <c r="A116" s="8" t="s">
        <v>357</v>
      </c>
      <c r="B116" s="55" t="s">
        <v>446</v>
      </c>
      <c r="C116" s="190" t="s">
        <v>2</v>
      </c>
      <c r="D116" s="139">
        <v>-67.5</v>
      </c>
      <c r="E116" s="135">
        <v>1</v>
      </c>
      <c r="F116" s="60">
        <v>-60.4</v>
      </c>
      <c r="G116" s="198">
        <v>0</v>
      </c>
      <c r="H116" s="58"/>
    </row>
    <row r="117" spans="1:8" s="96" customFormat="1" ht="29.25" hidden="1" customHeight="1" x14ac:dyDescent="0.25">
      <c r="A117" s="92" t="s">
        <v>15</v>
      </c>
      <c r="B117" s="93" t="s">
        <v>22</v>
      </c>
      <c r="C117" s="94"/>
      <c r="D117" s="94"/>
      <c r="E117" s="94"/>
      <c r="F117" s="184">
        <v>32</v>
      </c>
      <c r="G117" s="186">
        <f>G119+G120+G122+G123+G124+G125+G127+G129+G131+G132+G133+G135+G136+G138+G139+G140+G141+G142+G143+G144+G147+G149+G150+G152+G153+G155+G156+G158+G160+G162+G164+G165</f>
        <v>31.583996463306807</v>
      </c>
      <c r="H117" s="95"/>
    </row>
    <row r="118" spans="1:8" s="31" customFormat="1" ht="29.25" hidden="1" customHeight="1" x14ac:dyDescent="0.25">
      <c r="A118" s="20" t="s">
        <v>17</v>
      </c>
      <c r="B118" s="21" t="s">
        <v>24</v>
      </c>
      <c r="C118" s="30"/>
      <c r="D118" s="30"/>
      <c r="E118" s="30"/>
      <c r="F118" s="35"/>
      <c r="G118" s="21"/>
      <c r="H118" s="30"/>
    </row>
    <row r="119" spans="1:8" ht="22.5" hidden="1" customHeight="1" x14ac:dyDescent="0.25">
      <c r="A119" s="8" t="s">
        <v>263</v>
      </c>
      <c r="B119" s="9" t="s">
        <v>374</v>
      </c>
      <c r="C119" s="48" t="s">
        <v>403</v>
      </c>
      <c r="D119" s="139">
        <v>158</v>
      </c>
      <c r="E119" s="76">
        <v>180</v>
      </c>
      <c r="F119" s="23">
        <v>179</v>
      </c>
      <c r="G119" s="166">
        <v>1</v>
      </c>
      <c r="H119" s="151"/>
    </row>
    <row r="120" spans="1:8" ht="29.25" hidden="1" customHeight="1" x14ac:dyDescent="0.25">
      <c r="A120" s="8" t="s">
        <v>264</v>
      </c>
      <c r="B120" s="9" t="s">
        <v>27</v>
      </c>
      <c r="C120" s="142" t="s">
        <v>146</v>
      </c>
      <c r="D120" s="142">
        <v>3150</v>
      </c>
      <c r="E120" s="76">
        <v>3150</v>
      </c>
      <c r="F120" s="23">
        <v>3150</v>
      </c>
      <c r="G120" s="166">
        <v>1</v>
      </c>
      <c r="H120" s="151"/>
    </row>
    <row r="121" spans="1:8" s="31" customFormat="1" ht="29.25" hidden="1" customHeight="1" x14ac:dyDescent="0.25">
      <c r="A121" s="20" t="s">
        <v>18</v>
      </c>
      <c r="B121" s="21" t="s">
        <v>29</v>
      </c>
      <c r="C121" s="30"/>
      <c r="D121" s="30"/>
      <c r="E121" s="30"/>
      <c r="F121" s="35"/>
      <c r="G121" s="21"/>
      <c r="H121" s="30"/>
    </row>
    <row r="122" spans="1:8" ht="29.25" hidden="1" customHeight="1" x14ac:dyDescent="0.25">
      <c r="A122" s="8" t="s">
        <v>265</v>
      </c>
      <c r="B122" s="9" t="s">
        <v>429</v>
      </c>
      <c r="C122" s="48" t="s">
        <v>145</v>
      </c>
      <c r="D122" s="139">
        <v>16.5</v>
      </c>
      <c r="E122" s="48">
        <v>50.9</v>
      </c>
      <c r="F122" s="213">
        <v>42.47</v>
      </c>
      <c r="G122" s="172">
        <v>1</v>
      </c>
      <c r="H122" s="151"/>
    </row>
    <row r="123" spans="1:8" ht="37.5" hidden="1" customHeight="1" x14ac:dyDescent="0.25">
      <c r="A123" s="8" t="s">
        <v>266</v>
      </c>
      <c r="B123" s="9" t="s">
        <v>31</v>
      </c>
      <c r="C123" s="48" t="s">
        <v>146</v>
      </c>
      <c r="D123" s="139">
        <v>3550</v>
      </c>
      <c r="E123" s="50">
        <v>3550</v>
      </c>
      <c r="F123" s="23">
        <v>3550</v>
      </c>
      <c r="G123" s="173">
        <v>1</v>
      </c>
      <c r="H123" s="151"/>
    </row>
    <row r="124" spans="1:8" ht="37.5" hidden="1" customHeight="1" x14ac:dyDescent="0.25">
      <c r="A124" s="8" t="s">
        <v>478</v>
      </c>
      <c r="B124" s="9" t="s">
        <v>480</v>
      </c>
      <c r="C124" s="216" t="s">
        <v>481</v>
      </c>
      <c r="D124" s="216"/>
      <c r="E124" s="36">
        <v>73.400000000000006</v>
      </c>
      <c r="F124" s="213">
        <v>73.349999999999994</v>
      </c>
      <c r="G124" s="173">
        <v>1</v>
      </c>
      <c r="H124" s="217"/>
    </row>
    <row r="125" spans="1:8" ht="37.5" hidden="1" customHeight="1" x14ac:dyDescent="0.25">
      <c r="A125" s="8" t="s">
        <v>479</v>
      </c>
      <c r="B125" s="9" t="s">
        <v>482</v>
      </c>
      <c r="C125" s="216" t="s">
        <v>481</v>
      </c>
      <c r="D125" s="216"/>
      <c r="E125" s="36">
        <v>15.4</v>
      </c>
      <c r="F125" s="213">
        <v>11.58</v>
      </c>
      <c r="G125" s="173">
        <v>1</v>
      </c>
      <c r="H125" s="217"/>
    </row>
    <row r="126" spans="1:8" s="31" customFormat="1" ht="24" hidden="1" customHeight="1" x14ac:dyDescent="0.25">
      <c r="A126" s="20" t="s">
        <v>20</v>
      </c>
      <c r="B126" s="21" t="s">
        <v>33</v>
      </c>
      <c r="C126" s="30"/>
      <c r="D126" s="30"/>
      <c r="E126" s="30"/>
      <c r="F126" s="35"/>
      <c r="G126" s="30"/>
      <c r="H126" s="30"/>
    </row>
    <row r="127" spans="1:8" ht="29.25" hidden="1" customHeight="1" x14ac:dyDescent="0.25">
      <c r="A127" s="8" t="s">
        <v>267</v>
      </c>
      <c r="B127" s="9" t="s">
        <v>166</v>
      </c>
      <c r="C127" s="48" t="s">
        <v>146</v>
      </c>
      <c r="D127" s="139">
        <v>6850</v>
      </c>
      <c r="E127" s="50">
        <v>6880</v>
      </c>
      <c r="F127" s="23">
        <v>6910</v>
      </c>
      <c r="G127" s="166">
        <v>1</v>
      </c>
      <c r="H127" s="151"/>
    </row>
    <row r="128" spans="1:8" s="31" customFormat="1" ht="24" hidden="1" customHeight="1" x14ac:dyDescent="0.25">
      <c r="A128" s="20" t="s">
        <v>243</v>
      </c>
      <c r="B128" s="21" t="s">
        <v>36</v>
      </c>
      <c r="C128" s="30"/>
      <c r="D128" s="30"/>
      <c r="E128" s="30"/>
      <c r="F128" s="35"/>
      <c r="G128" s="30"/>
      <c r="H128" s="30"/>
    </row>
    <row r="129" spans="1:8" ht="38.25" hidden="1" customHeight="1" x14ac:dyDescent="0.25">
      <c r="A129" s="8" t="s">
        <v>268</v>
      </c>
      <c r="B129" s="9" t="s">
        <v>37</v>
      </c>
      <c r="C129" s="48" t="s">
        <v>145</v>
      </c>
      <c r="D129" s="139">
        <v>3</v>
      </c>
      <c r="E129" s="48">
        <v>2</v>
      </c>
      <c r="F129" s="23">
        <v>3</v>
      </c>
      <c r="G129" s="58">
        <v>1</v>
      </c>
      <c r="H129" s="151"/>
    </row>
    <row r="130" spans="1:8" s="31" customFormat="1" ht="29.25" hidden="1" customHeight="1" x14ac:dyDescent="0.25">
      <c r="A130" s="20" t="s">
        <v>244</v>
      </c>
      <c r="B130" s="21" t="s">
        <v>39</v>
      </c>
      <c r="C130" s="30"/>
      <c r="D130" s="30"/>
      <c r="E130" s="30"/>
      <c r="F130" s="35"/>
      <c r="G130" s="30"/>
      <c r="H130" s="30"/>
    </row>
    <row r="131" spans="1:8" ht="29.25" hidden="1" customHeight="1" x14ac:dyDescent="0.25">
      <c r="A131" s="8" t="s">
        <v>269</v>
      </c>
      <c r="B131" s="9" t="s">
        <v>41</v>
      </c>
      <c r="C131" s="48" t="s">
        <v>146</v>
      </c>
      <c r="D131" s="139">
        <v>11685</v>
      </c>
      <c r="E131" s="76">
        <v>12200</v>
      </c>
      <c r="F131" s="23">
        <v>12307</v>
      </c>
      <c r="G131" s="166">
        <v>1</v>
      </c>
      <c r="H131" s="151"/>
    </row>
    <row r="132" spans="1:8" ht="24" hidden="1" customHeight="1" x14ac:dyDescent="0.25">
      <c r="A132" s="8" t="s">
        <v>270</v>
      </c>
      <c r="B132" s="9" t="s">
        <v>42</v>
      </c>
      <c r="C132" s="48" t="s">
        <v>146</v>
      </c>
      <c r="D132" s="139">
        <v>2882</v>
      </c>
      <c r="E132" s="76">
        <v>6250</v>
      </c>
      <c r="F132" s="23">
        <v>6250</v>
      </c>
      <c r="G132" s="166">
        <v>1</v>
      </c>
      <c r="H132" s="151"/>
    </row>
    <row r="133" spans="1:8" ht="24" hidden="1" customHeight="1" x14ac:dyDescent="0.25">
      <c r="A133" s="8" t="s">
        <v>483</v>
      </c>
      <c r="B133" s="55" t="s">
        <v>484</v>
      </c>
      <c r="C133" s="13" t="s">
        <v>485</v>
      </c>
      <c r="D133" s="216"/>
      <c r="E133" s="76">
        <v>1</v>
      </c>
      <c r="F133" s="23">
        <v>1</v>
      </c>
      <c r="G133" s="166">
        <v>1</v>
      </c>
      <c r="H133" s="217"/>
    </row>
    <row r="134" spans="1:8" s="31" customFormat="1" ht="35.25" hidden="1" customHeight="1" x14ac:dyDescent="0.25">
      <c r="A134" s="20" t="s">
        <v>271</v>
      </c>
      <c r="B134" s="21" t="s">
        <v>43</v>
      </c>
      <c r="C134" s="30"/>
      <c r="D134" s="30"/>
      <c r="E134" s="30"/>
      <c r="F134" s="35"/>
      <c r="G134" s="30"/>
      <c r="H134" s="30"/>
    </row>
    <row r="135" spans="1:8" ht="29.25" hidden="1" customHeight="1" x14ac:dyDescent="0.25">
      <c r="A135" s="8" t="s">
        <v>358</v>
      </c>
      <c r="B135" s="9" t="s">
        <v>44</v>
      </c>
      <c r="C135" s="48" t="s">
        <v>146</v>
      </c>
      <c r="D135" s="139">
        <v>1910</v>
      </c>
      <c r="E135" s="76">
        <v>6280</v>
      </c>
      <c r="F135" s="23">
        <v>6290</v>
      </c>
      <c r="G135" s="178">
        <v>1</v>
      </c>
      <c r="H135" s="151"/>
    </row>
    <row r="136" spans="1:8" ht="39" hidden="1" customHeight="1" x14ac:dyDescent="0.25">
      <c r="A136" s="8" t="s">
        <v>273</v>
      </c>
      <c r="B136" s="9" t="s">
        <v>45</v>
      </c>
      <c r="C136" s="48" t="s">
        <v>145</v>
      </c>
      <c r="D136" s="139">
        <v>11</v>
      </c>
      <c r="E136" s="48">
        <v>8</v>
      </c>
      <c r="F136" s="23">
        <v>9</v>
      </c>
      <c r="G136" s="178">
        <v>1</v>
      </c>
      <c r="H136" s="151"/>
    </row>
    <row r="137" spans="1:8" s="31" customFormat="1" ht="29.25" hidden="1" customHeight="1" x14ac:dyDescent="0.25">
      <c r="A137" s="20" t="s">
        <v>272</v>
      </c>
      <c r="B137" s="21" t="s">
        <v>490</v>
      </c>
      <c r="C137" s="30"/>
      <c r="D137" s="30"/>
      <c r="E137" s="30"/>
      <c r="F137" s="35"/>
      <c r="G137" s="21"/>
      <c r="H137" s="30"/>
    </row>
    <row r="138" spans="1:8" ht="22.5" hidden="1" customHeight="1" x14ac:dyDescent="0.25">
      <c r="A138" s="8" t="s">
        <v>274</v>
      </c>
      <c r="B138" s="9" t="s">
        <v>46</v>
      </c>
      <c r="C138" s="48" t="s">
        <v>145</v>
      </c>
      <c r="D138" s="139">
        <v>1320</v>
      </c>
      <c r="E138" s="190">
        <v>1320</v>
      </c>
      <c r="F138" s="23">
        <v>1320</v>
      </c>
      <c r="G138" s="173">
        <v>1</v>
      </c>
      <c r="H138" s="151"/>
    </row>
    <row r="139" spans="1:8" ht="54" hidden="1" customHeight="1" x14ac:dyDescent="0.25">
      <c r="A139" s="8" t="s">
        <v>275</v>
      </c>
      <c r="B139" s="9" t="s">
        <v>47</v>
      </c>
      <c r="C139" s="48" t="s">
        <v>147</v>
      </c>
      <c r="D139" s="139">
        <v>233122</v>
      </c>
      <c r="E139" s="50">
        <v>233200</v>
      </c>
      <c r="F139" s="23">
        <v>233443</v>
      </c>
      <c r="G139" s="173">
        <v>1</v>
      </c>
      <c r="H139" s="196"/>
    </row>
    <row r="140" spans="1:8" ht="22.5" hidden="1" customHeight="1" x14ac:dyDescent="0.25">
      <c r="A140" s="8" t="s">
        <v>368</v>
      </c>
      <c r="B140" s="9" t="s">
        <v>404</v>
      </c>
      <c r="C140" s="130" t="s">
        <v>146</v>
      </c>
      <c r="D140" s="139">
        <v>3050</v>
      </c>
      <c r="E140" s="190">
        <v>3050</v>
      </c>
      <c r="F140" s="23">
        <v>3050</v>
      </c>
      <c r="G140" s="173">
        <v>1</v>
      </c>
      <c r="H140" s="151"/>
    </row>
    <row r="141" spans="1:8" ht="22.5" hidden="1" customHeight="1" x14ac:dyDescent="0.25">
      <c r="A141" s="8" t="s">
        <v>369</v>
      </c>
      <c r="B141" s="9" t="s">
        <v>405</v>
      </c>
      <c r="C141" s="133" t="s">
        <v>145</v>
      </c>
      <c r="D141" s="139">
        <v>101691</v>
      </c>
      <c r="E141" s="50">
        <v>128300</v>
      </c>
      <c r="F141" s="23">
        <v>141854</v>
      </c>
      <c r="G141" s="173">
        <v>1</v>
      </c>
      <c r="H141" s="151"/>
    </row>
    <row r="142" spans="1:8" ht="40.5" hidden="1" customHeight="1" x14ac:dyDescent="0.25">
      <c r="A142" s="8" t="s">
        <v>375</v>
      </c>
      <c r="B142" s="9" t="s">
        <v>460</v>
      </c>
      <c r="C142" s="130" t="s">
        <v>145</v>
      </c>
      <c r="D142" s="200">
        <v>184993</v>
      </c>
      <c r="E142" s="50">
        <v>335310</v>
      </c>
      <c r="F142" s="23">
        <v>336443</v>
      </c>
      <c r="G142" s="172">
        <v>1</v>
      </c>
      <c r="H142" s="151"/>
    </row>
    <row r="143" spans="1:8" ht="29.25" hidden="1" customHeight="1" x14ac:dyDescent="0.25">
      <c r="A143" s="8" t="s">
        <v>461</v>
      </c>
      <c r="B143" s="9" t="s">
        <v>462</v>
      </c>
      <c r="C143" s="204" t="s">
        <v>145</v>
      </c>
      <c r="D143" s="204">
        <v>1312</v>
      </c>
      <c r="E143" s="76">
        <v>300</v>
      </c>
      <c r="F143" s="23">
        <v>300</v>
      </c>
      <c r="G143" s="172">
        <v>1</v>
      </c>
      <c r="H143" s="205"/>
    </row>
    <row r="144" spans="1:8" ht="40.5" hidden="1" customHeight="1" x14ac:dyDescent="0.25">
      <c r="A144" s="8" t="s">
        <v>486</v>
      </c>
      <c r="B144" s="55" t="s">
        <v>488</v>
      </c>
      <c r="C144" s="13" t="s">
        <v>485</v>
      </c>
      <c r="D144" s="216"/>
      <c r="E144" s="50">
        <v>1</v>
      </c>
      <c r="F144" s="23">
        <v>1</v>
      </c>
      <c r="G144" s="172">
        <f>F144/E144</f>
        <v>1</v>
      </c>
      <c r="H144" s="217"/>
    </row>
    <row r="145" spans="1:8" ht="29.25" hidden="1" customHeight="1" x14ac:dyDescent="0.25">
      <c r="A145" s="8" t="s">
        <v>487</v>
      </c>
      <c r="B145" s="55" t="s">
        <v>489</v>
      </c>
      <c r="C145" s="13" t="s">
        <v>322</v>
      </c>
      <c r="D145" s="216"/>
      <c r="E145" s="76">
        <v>0</v>
      </c>
      <c r="F145" s="23" t="s">
        <v>4</v>
      </c>
      <c r="G145" s="172"/>
      <c r="H145" s="217"/>
    </row>
    <row r="146" spans="1:8" ht="41.25" hidden="1" customHeight="1" x14ac:dyDescent="0.25">
      <c r="A146" s="20" t="s">
        <v>276</v>
      </c>
      <c r="B146" s="21" t="s">
        <v>48</v>
      </c>
      <c r="C146" s="30"/>
      <c r="D146" s="30"/>
      <c r="E146" s="30"/>
      <c r="F146" s="35"/>
      <c r="G146" s="21"/>
      <c r="H146" s="30"/>
    </row>
    <row r="147" spans="1:8" ht="29.25" hidden="1" customHeight="1" x14ac:dyDescent="0.25">
      <c r="A147" s="8" t="s">
        <v>277</v>
      </c>
      <c r="B147" s="9" t="s">
        <v>49</v>
      </c>
      <c r="C147" s="48" t="s">
        <v>145</v>
      </c>
      <c r="D147" s="139">
        <v>23</v>
      </c>
      <c r="E147" s="48">
        <v>39</v>
      </c>
      <c r="F147" s="23">
        <v>40</v>
      </c>
      <c r="G147" s="173">
        <v>1</v>
      </c>
      <c r="H147" s="151"/>
    </row>
    <row r="148" spans="1:8" s="31" customFormat="1" ht="29.25" hidden="1" customHeight="1" x14ac:dyDescent="0.25">
      <c r="A148" s="32" t="s">
        <v>278</v>
      </c>
      <c r="B148" s="33" t="s">
        <v>50</v>
      </c>
      <c r="C148" s="34"/>
      <c r="D148" s="34"/>
      <c r="E148" s="34"/>
      <c r="F148" s="35"/>
      <c r="G148" s="21"/>
      <c r="H148" s="30"/>
    </row>
    <row r="149" spans="1:8" ht="29.25" hidden="1" customHeight="1" x14ac:dyDescent="0.25">
      <c r="A149" s="51" t="s">
        <v>279</v>
      </c>
      <c r="B149" s="52" t="s">
        <v>51</v>
      </c>
      <c r="C149" s="53" t="s">
        <v>146</v>
      </c>
      <c r="D149" s="53">
        <v>2644</v>
      </c>
      <c r="E149" s="76">
        <v>2100</v>
      </c>
      <c r="F149" s="23">
        <v>2644</v>
      </c>
      <c r="G149" s="178">
        <v>1</v>
      </c>
      <c r="H149" s="151"/>
    </row>
    <row r="150" spans="1:8" ht="24.75" hidden="1" customHeight="1" x14ac:dyDescent="0.25">
      <c r="A150" s="51" t="s">
        <v>280</v>
      </c>
      <c r="B150" s="52" t="s">
        <v>52</v>
      </c>
      <c r="C150" s="53" t="s">
        <v>145</v>
      </c>
      <c r="D150" s="53">
        <v>-15.7</v>
      </c>
      <c r="E150" s="53">
        <v>-11.8</v>
      </c>
      <c r="F150" s="23">
        <v>-15.6</v>
      </c>
      <c r="G150" s="201">
        <f>E150/F150</f>
        <v>0.7564102564102565</v>
      </c>
      <c r="H150" s="151"/>
    </row>
    <row r="151" spans="1:8" ht="41.25" hidden="1" customHeight="1" x14ac:dyDescent="0.25">
      <c r="A151" s="32" t="s">
        <v>323</v>
      </c>
      <c r="B151" s="33" t="s">
        <v>320</v>
      </c>
      <c r="C151" s="34"/>
      <c r="D151" s="34"/>
      <c r="E151" s="34"/>
      <c r="F151" s="35"/>
      <c r="G151" s="164"/>
      <c r="H151" s="165"/>
    </row>
    <row r="152" spans="1:8" ht="27.75" hidden="1" customHeight="1" x14ac:dyDescent="0.25">
      <c r="A152" s="51" t="s">
        <v>324</v>
      </c>
      <c r="B152" s="52" t="s">
        <v>321</v>
      </c>
      <c r="C152" s="53" t="s">
        <v>322</v>
      </c>
      <c r="D152" s="53">
        <v>13</v>
      </c>
      <c r="E152" s="53">
        <v>13</v>
      </c>
      <c r="F152" s="23">
        <v>13</v>
      </c>
      <c r="G152" s="175">
        <v>1</v>
      </c>
      <c r="H152" s="154"/>
    </row>
    <row r="153" spans="1:8" ht="40.5" hidden="1" customHeight="1" x14ac:dyDescent="0.25">
      <c r="A153" s="51" t="s">
        <v>325</v>
      </c>
      <c r="B153" s="52" t="s">
        <v>430</v>
      </c>
      <c r="C153" s="53" t="s">
        <v>146</v>
      </c>
      <c r="D153" s="53">
        <v>1027</v>
      </c>
      <c r="E153" s="53">
        <v>5420</v>
      </c>
      <c r="F153" s="23">
        <v>5423</v>
      </c>
      <c r="G153" s="175">
        <v>1</v>
      </c>
      <c r="H153" s="154"/>
    </row>
    <row r="154" spans="1:8" ht="78" hidden="1" customHeight="1" x14ac:dyDescent="0.25">
      <c r="A154" s="32" t="s">
        <v>343</v>
      </c>
      <c r="B154" s="33" t="s">
        <v>344</v>
      </c>
      <c r="C154" s="34"/>
      <c r="D154" s="34"/>
      <c r="E154" s="34"/>
      <c r="F154" s="35"/>
      <c r="G154" s="163"/>
      <c r="H154" s="163"/>
    </row>
    <row r="155" spans="1:8" ht="23.25" hidden="1" customHeight="1" x14ac:dyDescent="0.25">
      <c r="A155" s="51" t="s">
        <v>345</v>
      </c>
      <c r="B155" s="52" t="s">
        <v>346</v>
      </c>
      <c r="C155" s="53" t="s">
        <v>347</v>
      </c>
      <c r="D155" s="53">
        <v>0</v>
      </c>
      <c r="E155" s="53">
        <v>0</v>
      </c>
      <c r="F155" s="23">
        <v>0</v>
      </c>
      <c r="G155" s="226">
        <v>1</v>
      </c>
      <c r="H155" s="150"/>
    </row>
    <row r="156" spans="1:8" ht="24.75" hidden="1" customHeight="1" x14ac:dyDescent="0.25">
      <c r="A156" s="51" t="s">
        <v>348</v>
      </c>
      <c r="B156" s="52" t="s">
        <v>349</v>
      </c>
      <c r="C156" s="53"/>
      <c r="D156" s="53"/>
      <c r="E156" s="53">
        <v>70.099999999999994</v>
      </c>
      <c r="F156" s="23">
        <v>70.099999999999994</v>
      </c>
      <c r="G156" s="226">
        <v>1</v>
      </c>
      <c r="H156" s="150"/>
    </row>
    <row r="157" spans="1:8" ht="29.25" hidden="1" customHeight="1" x14ac:dyDescent="0.25">
      <c r="A157" s="32" t="s">
        <v>470</v>
      </c>
      <c r="B157" s="33" t="s">
        <v>472</v>
      </c>
      <c r="C157" s="34"/>
      <c r="D157" s="34"/>
      <c r="E157" s="34"/>
      <c r="F157" s="35"/>
      <c r="G157" s="163"/>
      <c r="H157" s="163"/>
    </row>
    <row r="158" spans="1:8" ht="50.25" hidden="1" customHeight="1" x14ac:dyDescent="0.25">
      <c r="A158" s="51" t="s">
        <v>471</v>
      </c>
      <c r="B158" s="52" t="s">
        <v>473</v>
      </c>
      <c r="C158" s="53" t="s">
        <v>146</v>
      </c>
      <c r="D158" s="53">
        <v>118</v>
      </c>
      <c r="E158" s="53">
        <v>145</v>
      </c>
      <c r="F158" s="23">
        <v>120</v>
      </c>
      <c r="G158" s="227">
        <f>F158/E158</f>
        <v>0.82758620689655171</v>
      </c>
      <c r="H158" s="228" t="s">
        <v>526</v>
      </c>
    </row>
    <row r="159" spans="1:8" ht="29.25" hidden="1" customHeight="1" x14ac:dyDescent="0.25">
      <c r="A159" s="32" t="s">
        <v>491</v>
      </c>
      <c r="B159" s="194" t="s">
        <v>493</v>
      </c>
      <c r="C159" s="221"/>
      <c r="D159" s="34"/>
      <c r="E159" s="34"/>
      <c r="F159" s="35"/>
      <c r="G159" s="163"/>
      <c r="H159" s="163"/>
    </row>
    <row r="160" spans="1:8" ht="38.25" hidden="1" customHeight="1" x14ac:dyDescent="0.25">
      <c r="A160" s="51" t="s">
        <v>492</v>
      </c>
      <c r="B160" s="55" t="s">
        <v>494</v>
      </c>
      <c r="C160" s="13" t="s">
        <v>322</v>
      </c>
      <c r="D160" s="53"/>
      <c r="E160" s="53">
        <v>1</v>
      </c>
      <c r="F160" s="23">
        <v>1</v>
      </c>
      <c r="G160" s="226">
        <v>1</v>
      </c>
      <c r="H160" s="218"/>
    </row>
    <row r="161" spans="1:8" ht="29.25" hidden="1" customHeight="1" x14ac:dyDescent="0.25">
      <c r="A161" s="32" t="s">
        <v>495</v>
      </c>
      <c r="B161" s="194" t="s">
        <v>497</v>
      </c>
      <c r="C161" s="221"/>
      <c r="D161" s="34"/>
      <c r="E161" s="34"/>
      <c r="F161" s="35"/>
      <c r="G161" s="163"/>
      <c r="H161" s="163"/>
    </row>
    <row r="162" spans="1:8" ht="38.25" hidden="1" customHeight="1" x14ac:dyDescent="0.25">
      <c r="A162" s="51" t="s">
        <v>496</v>
      </c>
      <c r="B162" s="55" t="s">
        <v>498</v>
      </c>
      <c r="C162" s="13" t="s">
        <v>499</v>
      </c>
      <c r="D162" s="53"/>
      <c r="E162" s="53">
        <v>2</v>
      </c>
      <c r="F162" s="23">
        <v>2</v>
      </c>
      <c r="G162" s="226">
        <v>1</v>
      </c>
      <c r="H162" s="218"/>
    </row>
    <row r="163" spans="1:8" ht="29.25" hidden="1" customHeight="1" x14ac:dyDescent="0.25">
      <c r="A163" s="32" t="s">
        <v>500</v>
      </c>
      <c r="B163" s="194" t="s">
        <v>503</v>
      </c>
      <c r="C163" s="221"/>
      <c r="D163" s="34"/>
      <c r="E163" s="34"/>
      <c r="F163" s="35"/>
      <c r="G163" s="163"/>
      <c r="H163" s="163"/>
    </row>
    <row r="164" spans="1:8" ht="38.25" hidden="1" customHeight="1" x14ac:dyDescent="0.25">
      <c r="A164" s="51" t="s">
        <v>501</v>
      </c>
      <c r="B164" s="55" t="s">
        <v>504</v>
      </c>
      <c r="C164" s="13" t="s">
        <v>505</v>
      </c>
      <c r="D164" s="53"/>
      <c r="E164" s="53">
        <v>440</v>
      </c>
      <c r="F164" s="23">
        <v>440</v>
      </c>
      <c r="G164" s="226">
        <v>1</v>
      </c>
      <c r="H164" s="218"/>
    </row>
    <row r="165" spans="1:8" ht="38.25" hidden="1" customHeight="1" x14ac:dyDescent="0.25">
      <c r="A165" s="51" t="s">
        <v>502</v>
      </c>
      <c r="B165" s="55" t="s">
        <v>506</v>
      </c>
      <c r="C165" s="13" t="s">
        <v>175</v>
      </c>
      <c r="D165" s="53"/>
      <c r="E165" s="53">
        <v>20</v>
      </c>
      <c r="F165" s="23">
        <v>20</v>
      </c>
      <c r="G165" s="226">
        <v>1</v>
      </c>
      <c r="H165" s="218"/>
    </row>
    <row r="166" spans="1:8" s="96" customFormat="1" ht="33" hidden="1" customHeight="1" x14ac:dyDescent="0.25">
      <c r="A166" s="92" t="s">
        <v>241</v>
      </c>
      <c r="B166" s="93" t="s">
        <v>54</v>
      </c>
      <c r="C166" s="94"/>
      <c r="D166" s="94"/>
      <c r="E166" s="94"/>
      <c r="F166" s="187">
        <f>F167+F172+F174+F176+F181+F183</f>
        <v>9</v>
      </c>
      <c r="G166" s="186">
        <f>G167+G172+G174+G176+G181+G183</f>
        <v>9</v>
      </c>
      <c r="H166" s="95"/>
    </row>
    <row r="167" spans="1:8" s="4" customFormat="1" ht="31.5" hidden="1" customHeight="1" x14ac:dyDescent="0.25">
      <c r="A167" s="20" t="s">
        <v>23</v>
      </c>
      <c r="B167" s="21" t="s">
        <v>56</v>
      </c>
      <c r="C167" s="30"/>
      <c r="D167" s="30"/>
      <c r="E167" s="30"/>
      <c r="F167" s="232">
        <v>2</v>
      </c>
      <c r="G167" s="233">
        <f>G168+G171</f>
        <v>2</v>
      </c>
      <c r="H167" s="30"/>
    </row>
    <row r="168" spans="1:8" ht="32.25" hidden="1" customHeight="1" x14ac:dyDescent="0.25">
      <c r="A168" s="8" t="s">
        <v>25</v>
      </c>
      <c r="B168" s="9" t="s">
        <v>431</v>
      </c>
      <c r="C168" s="13" t="s">
        <v>148</v>
      </c>
      <c r="D168" s="13">
        <v>2.5</v>
      </c>
      <c r="E168" s="13">
        <v>3</v>
      </c>
      <c r="F168" s="231">
        <v>2.5</v>
      </c>
      <c r="G168" s="58">
        <v>1</v>
      </c>
      <c r="H168" s="151"/>
    </row>
    <row r="169" spans="1:8" ht="30" hidden="1" customHeight="1" x14ac:dyDescent="0.25">
      <c r="A169" s="8" t="s">
        <v>26</v>
      </c>
      <c r="B169" s="9" t="s">
        <v>508</v>
      </c>
      <c r="C169" s="13" t="s">
        <v>220</v>
      </c>
      <c r="D169" s="13"/>
      <c r="E169" s="216" t="s">
        <v>4</v>
      </c>
      <c r="F169" s="23" t="s">
        <v>4</v>
      </c>
      <c r="G169" s="58" t="s">
        <v>4</v>
      </c>
      <c r="H169" s="217"/>
    </row>
    <row r="170" spans="1:8" ht="30" hidden="1" customHeight="1" x14ac:dyDescent="0.25">
      <c r="A170" s="8" t="s">
        <v>507</v>
      </c>
      <c r="B170" s="9" t="s">
        <v>463</v>
      </c>
      <c r="C170" s="13" t="s">
        <v>220</v>
      </c>
      <c r="D170" s="13">
        <v>22</v>
      </c>
      <c r="E170" s="16" t="s">
        <v>4</v>
      </c>
      <c r="F170" s="23" t="s">
        <v>4</v>
      </c>
      <c r="G170" s="58" t="s">
        <v>4</v>
      </c>
      <c r="H170" s="151"/>
    </row>
    <row r="171" spans="1:8" ht="42" hidden="1" customHeight="1" x14ac:dyDescent="0.25">
      <c r="A171" s="8" t="s">
        <v>509</v>
      </c>
      <c r="B171" s="9" t="s">
        <v>510</v>
      </c>
      <c r="C171" s="13" t="s">
        <v>220</v>
      </c>
      <c r="D171" s="13"/>
      <c r="E171" s="216">
        <v>27</v>
      </c>
      <c r="F171" s="23">
        <v>27</v>
      </c>
      <c r="G171" s="58">
        <v>1</v>
      </c>
      <c r="H171" s="217"/>
    </row>
    <row r="172" spans="1:8" s="31" customFormat="1" ht="39.75" hidden="1" customHeight="1" x14ac:dyDescent="0.25">
      <c r="A172" s="20" t="s">
        <v>28</v>
      </c>
      <c r="B172" s="21" t="s">
        <v>59</v>
      </c>
      <c r="C172" s="30"/>
      <c r="D172" s="30"/>
      <c r="E172" s="30"/>
      <c r="F172" s="232">
        <v>1</v>
      </c>
      <c r="G172" s="233">
        <v>1</v>
      </c>
      <c r="H172" s="30"/>
    </row>
    <row r="173" spans="1:8" ht="31.5" hidden="1" customHeight="1" x14ac:dyDescent="0.25">
      <c r="A173" s="8" t="s">
        <v>30</v>
      </c>
      <c r="B173" s="9" t="s">
        <v>61</v>
      </c>
      <c r="C173" s="16" t="s">
        <v>144</v>
      </c>
      <c r="D173" s="139">
        <v>100</v>
      </c>
      <c r="E173" s="16">
        <v>100</v>
      </c>
      <c r="F173" s="23">
        <v>100</v>
      </c>
      <c r="G173" s="58">
        <v>1</v>
      </c>
      <c r="H173" s="151"/>
    </row>
    <row r="174" spans="1:8" s="31" customFormat="1" ht="30" hidden="1" customHeight="1" x14ac:dyDescent="0.25">
      <c r="A174" s="20" t="s">
        <v>32</v>
      </c>
      <c r="B174" s="21" t="s">
        <v>406</v>
      </c>
      <c r="C174" s="30"/>
      <c r="D174" s="30"/>
      <c r="E174" s="30"/>
      <c r="F174" s="232">
        <v>1</v>
      </c>
      <c r="G174" s="233">
        <v>1</v>
      </c>
      <c r="H174" s="30"/>
    </row>
    <row r="175" spans="1:8" ht="29.25" hidden="1" customHeight="1" x14ac:dyDescent="0.25">
      <c r="A175" s="8" t="s">
        <v>34</v>
      </c>
      <c r="B175" s="9" t="s">
        <v>407</v>
      </c>
      <c r="C175" s="16" t="s">
        <v>149</v>
      </c>
      <c r="D175" s="139">
        <v>177.64</v>
      </c>
      <c r="E175" s="16">
        <v>177.64</v>
      </c>
      <c r="F175" s="208">
        <v>177.64</v>
      </c>
      <c r="G175" s="58">
        <v>1</v>
      </c>
      <c r="H175" s="151"/>
    </row>
    <row r="176" spans="1:8" s="31" customFormat="1" ht="30.75" hidden="1" customHeight="1" x14ac:dyDescent="0.25">
      <c r="A176" s="20" t="s">
        <v>35</v>
      </c>
      <c r="B176" s="21" t="s">
        <v>340</v>
      </c>
      <c r="C176" s="30"/>
      <c r="D176" s="30"/>
      <c r="E176" s="30"/>
      <c r="F176" s="232">
        <v>2</v>
      </c>
      <c r="G176" s="233">
        <v>2</v>
      </c>
      <c r="H176" s="30"/>
    </row>
    <row r="177" spans="1:8" ht="51" hidden="1" customHeight="1" x14ac:dyDescent="0.25">
      <c r="A177" s="116" t="s">
        <v>341</v>
      </c>
      <c r="B177" s="7" t="s">
        <v>63</v>
      </c>
      <c r="C177" s="77" t="s">
        <v>2</v>
      </c>
      <c r="D177" s="139">
        <v>75.010000000000005</v>
      </c>
      <c r="E177" s="137">
        <v>76.7</v>
      </c>
      <c r="F177" s="138">
        <v>75.05</v>
      </c>
      <c r="G177" s="173">
        <v>1</v>
      </c>
      <c r="H177" s="209" t="s">
        <v>474</v>
      </c>
    </row>
    <row r="178" spans="1:8" ht="42" hidden="1" customHeight="1" x14ac:dyDescent="0.25">
      <c r="A178" s="116" t="s">
        <v>342</v>
      </c>
      <c r="B178" s="7" t="s">
        <v>408</v>
      </c>
      <c r="C178" s="77" t="s">
        <v>149</v>
      </c>
      <c r="D178" s="139">
        <v>2.996</v>
      </c>
      <c r="E178" s="146">
        <v>2.93</v>
      </c>
      <c r="F178" s="146">
        <v>2.93</v>
      </c>
      <c r="G178" s="58">
        <v>1</v>
      </c>
      <c r="H178" s="209" t="s">
        <v>523</v>
      </c>
    </row>
    <row r="179" spans="1:8" s="31" customFormat="1" ht="30.75" hidden="1" customHeight="1" x14ac:dyDescent="0.25">
      <c r="A179" s="20" t="s">
        <v>38</v>
      </c>
      <c r="B179" s="117" t="s">
        <v>65</v>
      </c>
      <c r="C179" s="30"/>
      <c r="D179" s="30"/>
      <c r="E179" s="38"/>
      <c r="F179" s="35"/>
      <c r="G179" s="30"/>
      <c r="H179" s="30"/>
    </row>
    <row r="180" spans="1:8" ht="32.25" hidden="1" customHeight="1" x14ac:dyDescent="0.25">
      <c r="A180" s="8" t="s">
        <v>40</v>
      </c>
      <c r="B180" s="9" t="s">
        <v>432</v>
      </c>
      <c r="C180" s="16" t="s">
        <v>149</v>
      </c>
      <c r="D180" s="139" t="s">
        <v>4</v>
      </c>
      <c r="E180" s="37" t="s">
        <v>4</v>
      </c>
      <c r="F180" s="23" t="s">
        <v>4</v>
      </c>
      <c r="G180" s="58" t="s">
        <v>4</v>
      </c>
      <c r="H180" s="220" t="s">
        <v>525</v>
      </c>
    </row>
    <row r="181" spans="1:8" s="96" customFormat="1" ht="31.5" hidden="1" customHeight="1" x14ac:dyDescent="0.25">
      <c r="A181" s="20" t="s">
        <v>437</v>
      </c>
      <c r="B181" s="21" t="s">
        <v>66</v>
      </c>
      <c r="C181" s="30"/>
      <c r="D181" s="30"/>
      <c r="E181" s="30"/>
      <c r="F181" s="232">
        <v>1</v>
      </c>
      <c r="G181" s="233">
        <v>1</v>
      </c>
      <c r="H181" s="30"/>
    </row>
    <row r="182" spans="1:8" ht="40.5" hidden="1" customHeight="1" x14ac:dyDescent="0.25">
      <c r="A182" s="8" t="s">
        <v>438</v>
      </c>
      <c r="B182" s="55" t="s">
        <v>433</v>
      </c>
      <c r="C182" s="16" t="s">
        <v>144</v>
      </c>
      <c r="D182" s="139" t="s">
        <v>164</v>
      </c>
      <c r="E182" s="16" t="s">
        <v>164</v>
      </c>
      <c r="F182" s="219" t="s">
        <v>164</v>
      </c>
      <c r="G182" s="223">
        <v>1</v>
      </c>
      <c r="H182" s="220" t="s">
        <v>524</v>
      </c>
    </row>
    <row r="183" spans="1:8" s="31" customFormat="1" ht="39.75" hidden="1" customHeight="1" x14ac:dyDescent="0.25">
      <c r="A183" s="20" t="s">
        <v>511</v>
      </c>
      <c r="B183" s="194" t="s">
        <v>434</v>
      </c>
      <c r="C183" s="30"/>
      <c r="D183" s="30"/>
      <c r="E183" s="30"/>
      <c r="F183" s="233">
        <v>2</v>
      </c>
      <c r="G183" s="233">
        <v>2</v>
      </c>
      <c r="H183" s="30"/>
    </row>
    <row r="184" spans="1:8" ht="39.75" hidden="1" customHeight="1" x14ac:dyDescent="0.25">
      <c r="A184" s="8" t="s">
        <v>438</v>
      </c>
      <c r="B184" s="55" t="s">
        <v>435</v>
      </c>
      <c r="C184" s="190" t="s">
        <v>220</v>
      </c>
      <c r="D184" s="190">
        <v>7</v>
      </c>
      <c r="E184" s="190">
        <v>8</v>
      </c>
      <c r="F184" s="190">
        <v>8</v>
      </c>
      <c r="G184" s="58">
        <v>1</v>
      </c>
      <c r="H184" s="191"/>
    </row>
    <row r="185" spans="1:8" ht="38.25" hidden="1" customHeight="1" x14ac:dyDescent="0.25">
      <c r="A185" s="8" t="s">
        <v>439</v>
      </c>
      <c r="B185" s="55" t="s">
        <v>436</v>
      </c>
      <c r="C185" s="190" t="s">
        <v>144</v>
      </c>
      <c r="D185" s="190">
        <v>20</v>
      </c>
      <c r="E185" s="190">
        <v>25</v>
      </c>
      <c r="F185" s="190">
        <v>25</v>
      </c>
      <c r="G185" s="58">
        <v>1</v>
      </c>
      <c r="H185" s="191"/>
    </row>
    <row r="186" spans="1:8" s="96" customFormat="1" ht="29.25" hidden="1" customHeight="1" x14ac:dyDescent="0.25">
      <c r="A186" s="92" t="s">
        <v>53</v>
      </c>
      <c r="B186" s="93" t="s">
        <v>68</v>
      </c>
      <c r="C186" s="94"/>
      <c r="D186" s="94"/>
      <c r="E186" s="94"/>
      <c r="F186" s="184">
        <f>F187+F189</f>
        <v>30</v>
      </c>
      <c r="G186" s="186">
        <f>G187+G189</f>
        <v>30</v>
      </c>
      <c r="H186" s="95"/>
    </row>
    <row r="187" spans="1:8" s="31" customFormat="1" ht="29.25" hidden="1" customHeight="1" x14ac:dyDescent="0.25">
      <c r="A187" s="20" t="s">
        <v>55</v>
      </c>
      <c r="B187" s="21" t="s">
        <v>70</v>
      </c>
      <c r="C187" s="30"/>
      <c r="D187" s="30"/>
      <c r="E187" s="30"/>
      <c r="F187" s="232">
        <v>1</v>
      </c>
      <c r="G187" s="233">
        <v>1</v>
      </c>
      <c r="H187" s="21"/>
    </row>
    <row r="188" spans="1:8" ht="38.25" hidden="1" customHeight="1" x14ac:dyDescent="0.25">
      <c r="A188" s="8" t="s">
        <v>57</v>
      </c>
      <c r="B188" s="9" t="s">
        <v>72</v>
      </c>
      <c r="C188" s="16" t="s">
        <v>150</v>
      </c>
      <c r="D188" s="139">
        <v>15.84</v>
      </c>
      <c r="E188" s="137">
        <v>15.99</v>
      </c>
      <c r="F188" s="137">
        <v>15.99</v>
      </c>
      <c r="G188" s="173">
        <v>1</v>
      </c>
      <c r="H188" s="7"/>
    </row>
    <row r="189" spans="1:8" s="31" customFormat="1" ht="29.25" hidden="1" customHeight="1" x14ac:dyDescent="0.25">
      <c r="A189" s="20" t="s">
        <v>58</v>
      </c>
      <c r="B189" s="21" t="s">
        <v>74</v>
      </c>
      <c r="C189" s="30"/>
      <c r="D189" s="30"/>
      <c r="E189" s="30"/>
      <c r="F189" s="35">
        <v>29</v>
      </c>
      <c r="G189" s="30">
        <f>G190+G191+G192+G193+G194+G195+G196+G197+G198+G199+G200+G201+G202+G203+G204+G205+G206+G207+G208+G209+G210+G212+G213+G215+G217+G216+G218+G219+G220</f>
        <v>29</v>
      </c>
      <c r="H189" s="21"/>
    </row>
    <row r="190" spans="1:8" ht="23.25" hidden="1" customHeight="1" x14ac:dyDescent="0.25">
      <c r="A190" s="8" t="s">
        <v>60</v>
      </c>
      <c r="B190" s="9" t="s">
        <v>76</v>
      </c>
      <c r="C190" s="16" t="s">
        <v>151</v>
      </c>
      <c r="D190" s="139">
        <v>18367.8</v>
      </c>
      <c r="E190" s="16">
        <v>18368.5</v>
      </c>
      <c r="F190" s="229">
        <v>18368.5</v>
      </c>
      <c r="G190" s="58">
        <f>F190/E190</f>
        <v>1</v>
      </c>
      <c r="H190" s="7"/>
    </row>
    <row r="191" spans="1:8" ht="23.25" hidden="1" customHeight="1" x14ac:dyDescent="0.25">
      <c r="A191" s="8" t="s">
        <v>281</v>
      </c>
      <c r="B191" s="9" t="s">
        <v>77</v>
      </c>
      <c r="C191" s="16" t="s">
        <v>152</v>
      </c>
      <c r="D191" s="139">
        <v>57886.3</v>
      </c>
      <c r="E191" s="16">
        <v>57886.3</v>
      </c>
      <c r="F191" s="229">
        <v>57886.3</v>
      </c>
      <c r="G191" s="58">
        <f t="shared" ref="G191:G220" si="1">F191/E191</f>
        <v>1</v>
      </c>
      <c r="H191" s="7"/>
    </row>
    <row r="192" spans="1:8" ht="23.25" hidden="1" customHeight="1" x14ac:dyDescent="0.25">
      <c r="A192" s="8" t="s">
        <v>282</v>
      </c>
      <c r="B192" s="9" t="s">
        <v>78</v>
      </c>
      <c r="C192" s="16" t="s">
        <v>153</v>
      </c>
      <c r="D192" s="139">
        <v>43.613</v>
      </c>
      <c r="E192" s="16">
        <v>43.613</v>
      </c>
      <c r="F192" s="229">
        <v>43.613</v>
      </c>
      <c r="G192" s="58">
        <f t="shared" si="1"/>
        <v>1</v>
      </c>
      <c r="H192" s="7"/>
    </row>
    <row r="193" spans="1:8" ht="23.25" hidden="1" customHeight="1" x14ac:dyDescent="0.25">
      <c r="A193" s="8" t="s">
        <v>283</v>
      </c>
      <c r="B193" s="9" t="s">
        <v>79</v>
      </c>
      <c r="C193" s="16" t="s">
        <v>152</v>
      </c>
      <c r="D193" s="139">
        <v>34690.1</v>
      </c>
      <c r="E193" s="16">
        <v>34690.1</v>
      </c>
      <c r="F193" s="229">
        <v>34690.1</v>
      </c>
      <c r="G193" s="58">
        <f t="shared" si="1"/>
        <v>1</v>
      </c>
      <c r="H193" s="7"/>
    </row>
    <row r="194" spans="1:8" ht="23.25" hidden="1" customHeight="1" x14ac:dyDescent="0.25">
      <c r="A194" s="8" t="s">
        <v>284</v>
      </c>
      <c r="B194" s="9" t="s">
        <v>80</v>
      </c>
      <c r="C194" s="16" t="s">
        <v>154</v>
      </c>
      <c r="D194" s="139">
        <v>426.95699999999999</v>
      </c>
      <c r="E194" s="16">
        <v>426.95699999999999</v>
      </c>
      <c r="F194" s="229">
        <v>426.95699999999999</v>
      </c>
      <c r="G194" s="58">
        <f t="shared" si="1"/>
        <v>1</v>
      </c>
      <c r="H194" s="7"/>
    </row>
    <row r="195" spans="1:8" ht="23.25" hidden="1" customHeight="1" x14ac:dyDescent="0.25">
      <c r="A195" s="8" t="s">
        <v>285</v>
      </c>
      <c r="B195" s="9" t="s">
        <v>81</v>
      </c>
      <c r="C195" s="16" t="s">
        <v>152</v>
      </c>
      <c r="D195" s="139">
        <v>6020.1</v>
      </c>
      <c r="E195" s="16">
        <v>6020.1</v>
      </c>
      <c r="F195" s="229">
        <v>6020.1</v>
      </c>
      <c r="G195" s="58">
        <f t="shared" si="1"/>
        <v>1</v>
      </c>
      <c r="H195" s="7"/>
    </row>
    <row r="196" spans="1:8" ht="23.25" hidden="1" customHeight="1" x14ac:dyDescent="0.25">
      <c r="A196" s="8" t="s">
        <v>286</v>
      </c>
      <c r="B196" s="9" t="s">
        <v>82</v>
      </c>
      <c r="C196" s="16" t="s">
        <v>154</v>
      </c>
      <c r="D196" s="139">
        <v>6804.56</v>
      </c>
      <c r="E196" s="16">
        <v>6804.56</v>
      </c>
      <c r="F196" s="229">
        <v>6804.56</v>
      </c>
      <c r="G196" s="58">
        <f t="shared" si="1"/>
        <v>1</v>
      </c>
      <c r="H196" s="7"/>
    </row>
    <row r="197" spans="1:8" ht="23.25" hidden="1" customHeight="1" x14ac:dyDescent="0.25">
      <c r="A197" s="8" t="s">
        <v>287</v>
      </c>
      <c r="B197" s="9" t="s">
        <v>83</v>
      </c>
      <c r="C197" s="16" t="s">
        <v>152</v>
      </c>
      <c r="D197" s="139">
        <v>12248.24</v>
      </c>
      <c r="E197" s="16">
        <v>12248.24</v>
      </c>
      <c r="F197" s="229">
        <v>12248.24</v>
      </c>
      <c r="G197" s="58">
        <f t="shared" si="1"/>
        <v>1</v>
      </c>
      <c r="H197" s="7"/>
    </row>
    <row r="198" spans="1:8" ht="40.5" hidden="1" customHeight="1" x14ac:dyDescent="0.25">
      <c r="A198" s="8" t="s">
        <v>288</v>
      </c>
      <c r="B198" s="9" t="s">
        <v>84</v>
      </c>
      <c r="C198" s="16" t="s">
        <v>155</v>
      </c>
      <c r="D198" s="139">
        <v>0.1</v>
      </c>
      <c r="E198" s="58">
        <v>0.1</v>
      </c>
      <c r="F198" s="58">
        <v>0.1</v>
      </c>
      <c r="G198" s="58">
        <f t="shared" si="1"/>
        <v>1</v>
      </c>
      <c r="H198" s="7"/>
    </row>
    <row r="199" spans="1:8" ht="29.25" hidden="1" customHeight="1" x14ac:dyDescent="0.25">
      <c r="A199" s="8" t="s">
        <v>289</v>
      </c>
      <c r="B199" s="9" t="s">
        <v>85</v>
      </c>
      <c r="C199" s="16" t="s">
        <v>155</v>
      </c>
      <c r="D199" s="139">
        <v>0.13</v>
      </c>
      <c r="E199" s="16">
        <v>0.13</v>
      </c>
      <c r="F199" s="229">
        <v>0.13</v>
      </c>
      <c r="G199" s="58">
        <f t="shared" si="1"/>
        <v>1</v>
      </c>
      <c r="H199" s="7"/>
    </row>
    <row r="200" spans="1:8" ht="29.25" hidden="1" customHeight="1" x14ac:dyDescent="0.25">
      <c r="A200" s="8" t="s">
        <v>290</v>
      </c>
      <c r="B200" s="9" t="s">
        <v>86</v>
      </c>
      <c r="C200" s="16" t="s">
        <v>156</v>
      </c>
      <c r="D200" s="139">
        <v>3.7999999999999999E-2</v>
      </c>
      <c r="E200" s="16">
        <v>3.7999999999999999E-2</v>
      </c>
      <c r="F200" s="229">
        <v>3.7999999999999999E-2</v>
      </c>
      <c r="G200" s="58">
        <f t="shared" si="1"/>
        <v>1</v>
      </c>
      <c r="H200" s="7"/>
    </row>
    <row r="201" spans="1:8" ht="29.25" hidden="1" customHeight="1" x14ac:dyDescent="0.25">
      <c r="A201" s="8" t="s">
        <v>291</v>
      </c>
      <c r="B201" s="9" t="s">
        <v>87</v>
      </c>
      <c r="C201" s="16" t="s">
        <v>156</v>
      </c>
      <c r="D201" s="139">
        <v>2E-3</v>
      </c>
      <c r="E201" s="16">
        <v>2E-3</v>
      </c>
      <c r="F201" s="229">
        <v>2E-3</v>
      </c>
      <c r="G201" s="58">
        <f t="shared" si="1"/>
        <v>1</v>
      </c>
      <c r="H201" s="7"/>
    </row>
    <row r="202" spans="1:8" ht="29.25" hidden="1" customHeight="1" x14ac:dyDescent="0.25">
      <c r="A202" s="8" t="s">
        <v>292</v>
      </c>
      <c r="B202" s="9" t="s">
        <v>5</v>
      </c>
      <c r="C202" s="16" t="s">
        <v>157</v>
      </c>
      <c r="D202" s="139">
        <v>1.76</v>
      </c>
      <c r="E202" s="16">
        <v>1.76</v>
      </c>
      <c r="F202" s="229">
        <v>1.76</v>
      </c>
      <c r="G202" s="58">
        <f t="shared" si="1"/>
        <v>1</v>
      </c>
      <c r="H202" s="7"/>
    </row>
    <row r="203" spans="1:8" ht="29.25" hidden="1" customHeight="1" x14ac:dyDescent="0.25">
      <c r="A203" s="8" t="s">
        <v>293</v>
      </c>
      <c r="B203" s="9" t="s">
        <v>6</v>
      </c>
      <c r="C203" s="16" t="s">
        <v>157</v>
      </c>
      <c r="D203" s="139">
        <v>0</v>
      </c>
      <c r="E203" s="16">
        <v>0</v>
      </c>
      <c r="F203" s="229">
        <v>0</v>
      </c>
      <c r="G203" s="58">
        <v>1</v>
      </c>
      <c r="H203" s="7"/>
    </row>
    <row r="204" spans="1:8" ht="35.25" hidden="1" customHeight="1" x14ac:dyDescent="0.25">
      <c r="A204" s="8" t="s">
        <v>294</v>
      </c>
      <c r="B204" s="9" t="s">
        <v>7</v>
      </c>
      <c r="C204" s="16" t="s">
        <v>157</v>
      </c>
      <c r="D204" s="139">
        <v>0</v>
      </c>
      <c r="E204" s="16">
        <v>0</v>
      </c>
      <c r="F204" s="229">
        <v>0</v>
      </c>
      <c r="G204" s="58">
        <v>1</v>
      </c>
      <c r="H204" s="7"/>
    </row>
    <row r="205" spans="1:8" ht="35.25" hidden="1" customHeight="1" x14ac:dyDescent="0.25">
      <c r="A205" s="8" t="s">
        <v>295</v>
      </c>
      <c r="B205" s="9" t="s">
        <v>8</v>
      </c>
      <c r="C205" s="16" t="s">
        <v>157</v>
      </c>
      <c r="D205" s="139">
        <v>0</v>
      </c>
      <c r="E205" s="16">
        <v>0</v>
      </c>
      <c r="F205" s="229">
        <v>0</v>
      </c>
      <c r="G205" s="58">
        <v>1</v>
      </c>
      <c r="H205" s="7"/>
    </row>
    <row r="206" spans="1:8" ht="53.25" hidden="1" customHeight="1" x14ac:dyDescent="0.25">
      <c r="A206" s="8" t="s">
        <v>296</v>
      </c>
      <c r="B206" s="9" t="s">
        <v>9</v>
      </c>
      <c r="C206" s="16" t="s">
        <v>4</v>
      </c>
      <c r="D206" s="139">
        <v>0</v>
      </c>
      <c r="E206" s="16">
        <v>0</v>
      </c>
      <c r="F206" s="229">
        <v>0</v>
      </c>
      <c r="G206" s="58">
        <v>1</v>
      </c>
      <c r="H206" s="7"/>
    </row>
    <row r="207" spans="1:8" ht="43.5" hidden="1" customHeight="1" x14ac:dyDescent="0.25">
      <c r="A207" s="8" t="s">
        <v>297</v>
      </c>
      <c r="B207" s="9" t="s">
        <v>88</v>
      </c>
      <c r="C207" s="16" t="s">
        <v>144</v>
      </c>
      <c r="D207" s="139">
        <v>100</v>
      </c>
      <c r="E207" s="16">
        <v>100</v>
      </c>
      <c r="F207" s="229">
        <v>100</v>
      </c>
      <c r="G207" s="58">
        <f t="shared" si="1"/>
        <v>1</v>
      </c>
      <c r="H207" s="7"/>
    </row>
    <row r="208" spans="1:8" ht="43.5" hidden="1" customHeight="1" x14ac:dyDescent="0.25">
      <c r="A208" s="8" t="s">
        <v>298</v>
      </c>
      <c r="B208" s="9" t="s">
        <v>89</v>
      </c>
      <c r="C208" s="16" t="s">
        <v>144</v>
      </c>
      <c r="D208" s="139">
        <v>100</v>
      </c>
      <c r="E208" s="16">
        <v>100</v>
      </c>
      <c r="F208" s="229">
        <v>100</v>
      </c>
      <c r="G208" s="58">
        <f t="shared" si="1"/>
        <v>1</v>
      </c>
      <c r="H208" s="7"/>
    </row>
    <row r="209" spans="1:8" ht="40.5" hidden="1" customHeight="1" x14ac:dyDescent="0.25">
      <c r="A209" s="8" t="s">
        <v>299</v>
      </c>
      <c r="B209" s="9" t="s">
        <v>90</v>
      </c>
      <c r="C209" s="16" t="s">
        <v>144</v>
      </c>
      <c r="D209" s="139">
        <v>100</v>
      </c>
      <c r="E209" s="16">
        <v>100</v>
      </c>
      <c r="F209" s="229">
        <v>100</v>
      </c>
      <c r="G209" s="58">
        <f t="shared" si="1"/>
        <v>1</v>
      </c>
      <c r="H209" s="7"/>
    </row>
    <row r="210" spans="1:8" ht="50.25" hidden="1" customHeight="1" x14ac:dyDescent="0.25">
      <c r="A210" s="8" t="s">
        <v>300</v>
      </c>
      <c r="B210" s="9" t="s">
        <v>91</v>
      </c>
      <c r="C210" s="16" t="s">
        <v>144</v>
      </c>
      <c r="D210" s="139">
        <v>100</v>
      </c>
      <c r="E210" s="16">
        <v>100</v>
      </c>
      <c r="F210" s="229">
        <v>100</v>
      </c>
      <c r="G210" s="58">
        <f t="shared" si="1"/>
        <v>1</v>
      </c>
      <c r="H210" s="7"/>
    </row>
    <row r="211" spans="1:8" ht="29.25" hidden="1" customHeight="1" x14ac:dyDescent="0.25">
      <c r="A211" s="8" t="s">
        <v>301</v>
      </c>
      <c r="B211" s="9" t="s">
        <v>92</v>
      </c>
      <c r="C211" s="16"/>
      <c r="D211" s="139"/>
      <c r="E211" s="16"/>
      <c r="F211" s="229"/>
      <c r="G211" s="58"/>
      <c r="H211" s="7"/>
    </row>
    <row r="212" spans="1:8" ht="21" hidden="1" customHeight="1" x14ac:dyDescent="0.25">
      <c r="A212" s="8" t="s">
        <v>302</v>
      </c>
      <c r="B212" s="9" t="s">
        <v>10</v>
      </c>
      <c r="C212" s="16" t="s">
        <v>144</v>
      </c>
      <c r="D212" s="139">
        <v>38.64</v>
      </c>
      <c r="E212" s="16">
        <v>38.64</v>
      </c>
      <c r="F212" s="229">
        <v>38.64</v>
      </c>
      <c r="G212" s="58">
        <f t="shared" si="1"/>
        <v>1</v>
      </c>
      <c r="H212" s="7"/>
    </row>
    <row r="213" spans="1:8" ht="23.25" hidden="1" customHeight="1" x14ac:dyDescent="0.25">
      <c r="A213" s="8" t="s">
        <v>303</v>
      </c>
      <c r="B213" s="9" t="s">
        <v>11</v>
      </c>
      <c r="C213" s="16" t="s">
        <v>144</v>
      </c>
      <c r="D213" s="139">
        <v>65.040000000000006</v>
      </c>
      <c r="E213" s="16">
        <v>65.040000000000006</v>
      </c>
      <c r="F213" s="229">
        <v>65.040000000000006</v>
      </c>
      <c r="G213" s="58">
        <f t="shared" si="1"/>
        <v>1</v>
      </c>
      <c r="H213" s="7"/>
    </row>
    <row r="214" spans="1:8" ht="29.25" hidden="1" customHeight="1" x14ac:dyDescent="0.25">
      <c r="A214" s="8" t="s">
        <v>304</v>
      </c>
      <c r="B214" s="9" t="s">
        <v>93</v>
      </c>
      <c r="C214" s="16"/>
      <c r="D214" s="139"/>
      <c r="E214" s="16"/>
      <c r="F214" s="229"/>
      <c r="G214" s="58"/>
      <c r="H214" s="7"/>
    </row>
    <row r="215" spans="1:8" ht="22.5" hidden="1" customHeight="1" x14ac:dyDescent="0.25">
      <c r="A215" s="8" t="s">
        <v>305</v>
      </c>
      <c r="B215" s="9" t="s">
        <v>10</v>
      </c>
      <c r="C215" s="16" t="s">
        <v>152</v>
      </c>
      <c r="D215" s="139">
        <v>8.9499999999999993</v>
      </c>
      <c r="E215" s="16">
        <v>8.9499999999999993</v>
      </c>
      <c r="F215" s="229">
        <v>8.9499999999999993</v>
      </c>
      <c r="G215" s="58">
        <f t="shared" si="1"/>
        <v>1</v>
      </c>
      <c r="H215" s="7"/>
    </row>
    <row r="216" spans="1:8" ht="25.5" hidden="1" customHeight="1" x14ac:dyDescent="0.25">
      <c r="A216" s="8" t="s">
        <v>306</v>
      </c>
      <c r="B216" s="9" t="s">
        <v>11</v>
      </c>
      <c r="C216" s="16" t="s">
        <v>152</v>
      </c>
      <c r="D216" s="139">
        <v>8.48</v>
      </c>
      <c r="E216" s="16">
        <v>8.48</v>
      </c>
      <c r="F216" s="229">
        <v>8.48</v>
      </c>
      <c r="G216" s="58">
        <f t="shared" si="1"/>
        <v>1</v>
      </c>
      <c r="H216" s="7"/>
    </row>
    <row r="217" spans="1:8" ht="39.75" hidden="1" customHeight="1" x14ac:dyDescent="0.25">
      <c r="A217" s="8" t="s">
        <v>307</v>
      </c>
      <c r="B217" s="9" t="s">
        <v>94</v>
      </c>
      <c r="C217" s="16" t="s">
        <v>144</v>
      </c>
      <c r="D217" s="139">
        <v>100</v>
      </c>
      <c r="E217" s="16">
        <v>100</v>
      </c>
      <c r="F217" s="229">
        <v>100</v>
      </c>
      <c r="G217" s="58">
        <f t="shared" si="1"/>
        <v>1</v>
      </c>
      <c r="H217" s="7"/>
    </row>
    <row r="218" spans="1:8" ht="25.5" hidden="1" customHeight="1" x14ac:dyDescent="0.25">
      <c r="A218" s="8" t="s">
        <v>308</v>
      </c>
      <c r="B218" s="9" t="s">
        <v>12</v>
      </c>
      <c r="C218" s="16" t="s">
        <v>158</v>
      </c>
      <c r="D218" s="139">
        <v>1</v>
      </c>
      <c r="E218" s="16">
        <v>1</v>
      </c>
      <c r="F218" s="229">
        <v>1</v>
      </c>
      <c r="G218" s="58">
        <v>1</v>
      </c>
      <c r="H218" s="7"/>
    </row>
    <row r="219" spans="1:8" ht="40.5" hidden="1" customHeight="1" x14ac:dyDescent="0.25">
      <c r="A219" s="8" t="s">
        <v>309</v>
      </c>
      <c r="B219" s="9" t="s">
        <v>13</v>
      </c>
      <c r="C219" s="16" t="s">
        <v>144</v>
      </c>
      <c r="D219" s="139">
        <v>2</v>
      </c>
      <c r="E219" s="16">
        <v>2</v>
      </c>
      <c r="F219" s="229">
        <v>2</v>
      </c>
      <c r="G219" s="58">
        <v>1</v>
      </c>
      <c r="H219" s="7"/>
    </row>
    <row r="220" spans="1:8" ht="49.5" hidden="1" customHeight="1" x14ac:dyDescent="0.25">
      <c r="A220" s="8" t="s">
        <v>310</v>
      </c>
      <c r="B220" s="9" t="s">
        <v>14</v>
      </c>
      <c r="C220" s="16" t="s">
        <v>144</v>
      </c>
      <c r="D220" s="139">
        <v>100</v>
      </c>
      <c r="E220" s="16">
        <v>100</v>
      </c>
      <c r="F220" s="229">
        <v>100</v>
      </c>
      <c r="G220" s="58">
        <f t="shared" si="1"/>
        <v>1</v>
      </c>
      <c r="H220" s="7"/>
    </row>
    <row r="221" spans="1:8" s="96" customFormat="1" ht="25.5" hidden="1" customHeight="1" x14ac:dyDescent="0.25">
      <c r="A221" s="92" t="s">
        <v>67</v>
      </c>
      <c r="B221" s="93" t="s">
        <v>96</v>
      </c>
      <c r="C221" s="94"/>
      <c r="D221" s="94"/>
      <c r="E221" s="94"/>
      <c r="F221" s="184">
        <v>6</v>
      </c>
      <c r="G221" s="188">
        <f>G223+G225+G227+G229+G231+G233</f>
        <v>6</v>
      </c>
      <c r="H221" s="95"/>
    </row>
    <row r="222" spans="1:8" s="96" customFormat="1" ht="29.25" hidden="1" customHeight="1" x14ac:dyDescent="0.25">
      <c r="A222" s="92" t="s">
        <v>69</v>
      </c>
      <c r="B222" s="93" t="s">
        <v>98</v>
      </c>
      <c r="C222" s="94"/>
      <c r="D222" s="94"/>
      <c r="E222" s="94"/>
      <c r="F222" s="95"/>
      <c r="G222" s="156"/>
      <c r="H222" s="156"/>
    </row>
    <row r="223" spans="1:8" ht="52.5" hidden="1" customHeight="1" x14ac:dyDescent="0.25">
      <c r="A223" s="8" t="s">
        <v>71</v>
      </c>
      <c r="B223" s="9" t="s">
        <v>99</v>
      </c>
      <c r="C223" s="16" t="s">
        <v>144</v>
      </c>
      <c r="D223" s="139">
        <v>100</v>
      </c>
      <c r="E223" s="16">
        <v>100</v>
      </c>
      <c r="F223" s="23">
        <v>100</v>
      </c>
      <c r="G223" s="13">
        <v>1</v>
      </c>
      <c r="H223" s="151"/>
    </row>
    <row r="224" spans="1:8" s="96" customFormat="1" ht="40.5" hidden="1" customHeight="1" x14ac:dyDescent="0.25">
      <c r="A224" s="92" t="s">
        <v>73</v>
      </c>
      <c r="B224" s="93" t="s">
        <v>101</v>
      </c>
      <c r="C224" s="94"/>
      <c r="D224" s="94"/>
      <c r="E224" s="94"/>
      <c r="F224" s="95"/>
      <c r="G224" s="156"/>
      <c r="H224" s="157"/>
    </row>
    <row r="225" spans="1:8" ht="40.5" hidden="1" customHeight="1" x14ac:dyDescent="0.25">
      <c r="A225" s="8" t="s">
        <v>75</v>
      </c>
      <c r="B225" s="9" t="s">
        <v>102</v>
      </c>
      <c r="C225" s="16" t="s">
        <v>145</v>
      </c>
      <c r="D225" s="139">
        <v>0</v>
      </c>
      <c r="E225" s="16">
        <v>0</v>
      </c>
      <c r="F225" s="23">
        <v>0</v>
      </c>
      <c r="G225" s="13">
        <v>1</v>
      </c>
      <c r="H225" s="151"/>
    </row>
    <row r="226" spans="1:8" s="96" customFormat="1" ht="30" hidden="1" customHeight="1" x14ac:dyDescent="0.25">
      <c r="A226" s="92" t="s">
        <v>227</v>
      </c>
      <c r="B226" s="93" t="s">
        <v>104</v>
      </c>
      <c r="C226" s="94"/>
      <c r="D226" s="94"/>
      <c r="E226" s="94"/>
      <c r="F226" s="95"/>
      <c r="G226" s="156"/>
      <c r="H226" s="157"/>
    </row>
    <row r="227" spans="1:8" ht="51.75" hidden="1" customHeight="1" x14ac:dyDescent="0.25">
      <c r="A227" s="8" t="s">
        <v>311</v>
      </c>
      <c r="B227" s="9" t="s">
        <v>105</v>
      </c>
      <c r="C227" s="16" t="s">
        <v>144</v>
      </c>
      <c r="D227" s="139">
        <v>100</v>
      </c>
      <c r="E227" s="16">
        <v>100</v>
      </c>
      <c r="F227" s="23">
        <v>100</v>
      </c>
      <c r="G227" s="13">
        <v>1</v>
      </c>
      <c r="H227" s="151"/>
    </row>
    <row r="228" spans="1:8" s="96" customFormat="1" ht="45" hidden="1" customHeight="1" x14ac:dyDescent="0.25">
      <c r="A228" s="92" t="s">
        <v>228</v>
      </c>
      <c r="B228" s="93" t="s">
        <v>106</v>
      </c>
      <c r="C228" s="94"/>
      <c r="D228" s="94"/>
      <c r="E228" s="94"/>
      <c r="F228" s="95"/>
      <c r="G228" s="156"/>
      <c r="H228" s="157"/>
    </row>
    <row r="229" spans="1:8" ht="38.25" hidden="1" customHeight="1" x14ac:dyDescent="0.25">
      <c r="A229" s="8" t="s">
        <v>314</v>
      </c>
      <c r="B229" s="9" t="s">
        <v>107</v>
      </c>
      <c r="C229" s="16" t="s">
        <v>144</v>
      </c>
      <c r="D229" s="139">
        <v>100</v>
      </c>
      <c r="E229" s="16">
        <v>100</v>
      </c>
      <c r="F229" s="23">
        <v>100</v>
      </c>
      <c r="G229" s="13">
        <v>1</v>
      </c>
      <c r="H229" s="151"/>
    </row>
    <row r="230" spans="1:8" s="96" customFormat="1" ht="29.25" hidden="1" customHeight="1" x14ac:dyDescent="0.25">
      <c r="A230" s="92" t="s">
        <v>229</v>
      </c>
      <c r="B230" s="93" t="s">
        <v>108</v>
      </c>
      <c r="C230" s="94"/>
      <c r="D230" s="94"/>
      <c r="E230" s="94"/>
      <c r="F230" s="95"/>
      <c r="G230" s="156"/>
      <c r="H230" s="157"/>
    </row>
    <row r="231" spans="1:8" ht="29.25" hidden="1" customHeight="1" x14ac:dyDescent="0.25">
      <c r="A231" s="8" t="s">
        <v>313</v>
      </c>
      <c r="B231" s="9" t="s">
        <v>109</v>
      </c>
      <c r="C231" s="16" t="s">
        <v>145</v>
      </c>
      <c r="D231" s="139">
        <v>0</v>
      </c>
      <c r="E231" s="16">
        <v>0</v>
      </c>
      <c r="F231" s="23">
        <v>0</v>
      </c>
      <c r="G231" s="13">
        <v>1</v>
      </c>
      <c r="H231" s="151"/>
    </row>
    <row r="232" spans="1:8" s="96" customFormat="1" ht="52.5" hidden="1" customHeight="1" x14ac:dyDescent="0.25">
      <c r="A232" s="92" t="s">
        <v>230</v>
      </c>
      <c r="B232" s="93" t="s">
        <v>110</v>
      </c>
      <c r="C232" s="94"/>
      <c r="D232" s="94"/>
      <c r="E232" s="94"/>
      <c r="F232" s="95"/>
      <c r="G232" s="156"/>
      <c r="H232" s="157"/>
    </row>
    <row r="233" spans="1:8" ht="42.75" hidden="1" customHeight="1" x14ac:dyDescent="0.25">
      <c r="A233" s="8" t="s">
        <v>312</v>
      </c>
      <c r="B233" s="9" t="s">
        <v>111</v>
      </c>
      <c r="C233" s="16" t="s">
        <v>145</v>
      </c>
      <c r="D233" s="139">
        <v>4</v>
      </c>
      <c r="E233" s="16" t="s">
        <v>165</v>
      </c>
      <c r="F233" s="230" t="s">
        <v>165</v>
      </c>
      <c r="G233" s="13">
        <v>1</v>
      </c>
      <c r="H233" s="151"/>
    </row>
    <row r="234" spans="1:8" s="96" customFormat="1" ht="31.5" hidden="1" customHeight="1" x14ac:dyDescent="0.25">
      <c r="A234" s="92" t="s">
        <v>95</v>
      </c>
      <c r="B234" s="93" t="s">
        <v>131</v>
      </c>
      <c r="C234" s="94"/>
      <c r="D234" s="94"/>
      <c r="E234" s="94"/>
      <c r="F234" s="184">
        <v>10</v>
      </c>
      <c r="G234" s="186">
        <f>G235+G236+G237+G238+G239+G240+G241+G242+G245+G246</f>
        <v>10</v>
      </c>
      <c r="H234" s="95"/>
    </row>
    <row r="235" spans="1:8" ht="24.75" hidden="1" customHeight="1" x14ac:dyDescent="0.25">
      <c r="A235" s="8" t="s">
        <v>97</v>
      </c>
      <c r="B235" s="9" t="s">
        <v>133</v>
      </c>
      <c r="C235" s="16" t="s">
        <v>161</v>
      </c>
      <c r="D235" s="139">
        <v>1994.7</v>
      </c>
      <c r="E235" s="136">
        <v>1800</v>
      </c>
      <c r="F235" s="23">
        <v>2316</v>
      </c>
      <c r="G235" s="172">
        <v>1</v>
      </c>
      <c r="H235" s="147"/>
    </row>
    <row r="236" spans="1:8" ht="25.5" hidden="1" customHeight="1" x14ac:dyDescent="0.25">
      <c r="A236" s="8" t="s">
        <v>100</v>
      </c>
      <c r="B236" s="9" t="s">
        <v>134</v>
      </c>
      <c r="C236" s="16" t="s">
        <v>162</v>
      </c>
      <c r="D236" s="139">
        <v>7.2999999999999995E-2</v>
      </c>
      <c r="E236" s="136">
        <v>6.9000000000000006E-2</v>
      </c>
      <c r="F236" s="23">
        <v>9.1999999999999998E-2</v>
      </c>
      <c r="G236" s="172">
        <v>1</v>
      </c>
      <c r="H236" s="147"/>
    </row>
    <row r="237" spans="1:8" ht="22.5" hidden="1" customHeight="1" x14ac:dyDescent="0.25">
      <c r="A237" s="8" t="s">
        <v>103</v>
      </c>
      <c r="B237" s="9" t="s">
        <v>135</v>
      </c>
      <c r="C237" s="16" t="s">
        <v>162</v>
      </c>
      <c r="D237" s="139">
        <v>29.53</v>
      </c>
      <c r="E237" s="136">
        <v>27.7</v>
      </c>
      <c r="F237" s="23">
        <v>30.6</v>
      </c>
      <c r="G237" s="172">
        <v>1</v>
      </c>
      <c r="H237" s="147"/>
    </row>
    <row r="238" spans="1:8" ht="21.75" hidden="1" customHeight="1" x14ac:dyDescent="0.25">
      <c r="A238" s="8" t="s">
        <v>360</v>
      </c>
      <c r="B238" s="9" t="s">
        <v>136</v>
      </c>
      <c r="C238" s="16" t="s">
        <v>144</v>
      </c>
      <c r="D238" s="139">
        <v>100</v>
      </c>
      <c r="E238" s="136">
        <v>100</v>
      </c>
      <c r="F238" s="23">
        <v>100</v>
      </c>
      <c r="G238" s="172">
        <f t="shared" ref="G238:G241" si="2">F238/E238</f>
        <v>1</v>
      </c>
      <c r="H238" s="147"/>
    </row>
    <row r="239" spans="1:8" ht="25.5" hidden="1" x14ac:dyDescent="0.25">
      <c r="A239" s="8" t="s">
        <v>361</v>
      </c>
      <c r="B239" s="9" t="s">
        <v>137</v>
      </c>
      <c r="C239" s="16" t="s">
        <v>144</v>
      </c>
      <c r="D239" s="139">
        <v>1</v>
      </c>
      <c r="E239" s="136">
        <v>1</v>
      </c>
      <c r="F239" s="23">
        <v>1</v>
      </c>
      <c r="G239" s="172">
        <v>1</v>
      </c>
      <c r="H239" s="147"/>
    </row>
    <row r="240" spans="1:8" ht="25.5" hidden="1" x14ac:dyDescent="0.25">
      <c r="A240" s="8" t="s">
        <v>362</v>
      </c>
      <c r="B240" s="9" t="s">
        <v>138</v>
      </c>
      <c r="C240" s="16" t="s">
        <v>144</v>
      </c>
      <c r="D240" s="139">
        <v>84</v>
      </c>
      <c r="E240" s="136">
        <v>84.5</v>
      </c>
      <c r="F240" s="23">
        <v>84.5</v>
      </c>
      <c r="G240" s="223">
        <f t="shared" si="2"/>
        <v>1</v>
      </c>
      <c r="H240" s="147"/>
    </row>
    <row r="241" spans="1:8" ht="29.25" hidden="1" customHeight="1" x14ac:dyDescent="0.25">
      <c r="A241" s="8" t="s">
        <v>363</v>
      </c>
      <c r="B241" s="9" t="s">
        <v>139</v>
      </c>
      <c r="C241" s="16" t="s">
        <v>144</v>
      </c>
      <c r="D241" s="139">
        <v>24.96</v>
      </c>
      <c r="E241" s="136">
        <v>24.96</v>
      </c>
      <c r="F241" s="229">
        <v>24.96</v>
      </c>
      <c r="G241" s="223">
        <f t="shared" si="2"/>
        <v>1</v>
      </c>
      <c r="H241" s="147"/>
    </row>
    <row r="242" spans="1:8" ht="29.25" hidden="1" customHeight="1" x14ac:dyDescent="0.25">
      <c r="A242" s="8" t="s">
        <v>464</v>
      </c>
      <c r="B242" s="9" t="s">
        <v>467</v>
      </c>
      <c r="C242" s="204" t="s">
        <v>145</v>
      </c>
      <c r="D242" s="204">
        <v>2</v>
      </c>
      <c r="E242" s="204">
        <v>1</v>
      </c>
      <c r="F242" s="23">
        <v>1</v>
      </c>
      <c r="G242" s="223">
        <f t="shared" ref="G242" si="3">F242/E242</f>
        <v>1</v>
      </c>
      <c r="H242" s="204"/>
    </row>
    <row r="243" spans="1:8" ht="29.25" hidden="1" customHeight="1" x14ac:dyDescent="0.25">
      <c r="A243" s="8" t="s">
        <v>465</v>
      </c>
      <c r="B243" s="9" t="s">
        <v>468</v>
      </c>
      <c r="C243" s="204" t="s">
        <v>145</v>
      </c>
      <c r="D243" s="204">
        <v>1</v>
      </c>
      <c r="E243" s="204" t="s">
        <v>4</v>
      </c>
      <c r="F243" s="23" t="s">
        <v>4</v>
      </c>
      <c r="G243" s="223" t="s">
        <v>4</v>
      </c>
      <c r="H243" s="204"/>
    </row>
    <row r="244" spans="1:8" ht="29.25" hidden="1" customHeight="1" x14ac:dyDescent="0.25">
      <c r="A244" s="8" t="s">
        <v>466</v>
      </c>
      <c r="B244" s="9" t="s">
        <v>469</v>
      </c>
      <c r="C244" s="204" t="s">
        <v>145</v>
      </c>
      <c r="D244" s="204">
        <v>1</v>
      </c>
      <c r="E244" s="204" t="s">
        <v>4</v>
      </c>
      <c r="F244" s="23" t="s">
        <v>4</v>
      </c>
      <c r="G244" s="223" t="s">
        <v>4</v>
      </c>
      <c r="H244" s="204"/>
    </row>
    <row r="245" spans="1:8" ht="29.25" hidden="1" customHeight="1" x14ac:dyDescent="0.25">
      <c r="A245" s="8" t="s">
        <v>512</v>
      </c>
      <c r="B245" s="9" t="s">
        <v>514</v>
      </c>
      <c r="C245" s="216" t="s">
        <v>145</v>
      </c>
      <c r="D245" s="216"/>
      <c r="E245" s="216">
        <v>1</v>
      </c>
      <c r="F245" s="23">
        <v>1</v>
      </c>
      <c r="G245" s="223">
        <f t="shared" ref="G245" si="4">F245/E245</f>
        <v>1</v>
      </c>
      <c r="H245" s="216"/>
    </row>
    <row r="246" spans="1:8" ht="29.25" hidden="1" customHeight="1" x14ac:dyDescent="0.25">
      <c r="A246" s="8" t="s">
        <v>513</v>
      </c>
      <c r="B246" s="9" t="s">
        <v>515</v>
      </c>
      <c r="C246" s="216" t="s">
        <v>145</v>
      </c>
      <c r="D246" s="216"/>
      <c r="E246" s="216">
        <v>2</v>
      </c>
      <c r="F246" s="23">
        <v>2</v>
      </c>
      <c r="G246" s="223">
        <f t="shared" ref="G246" si="5">F246/E246</f>
        <v>1</v>
      </c>
      <c r="H246" s="216"/>
    </row>
    <row r="247" spans="1:8" s="96" customFormat="1" ht="29.25" hidden="1" customHeight="1" x14ac:dyDescent="0.25">
      <c r="A247" s="92" t="s">
        <v>112</v>
      </c>
      <c r="B247" s="93" t="s">
        <v>140</v>
      </c>
      <c r="C247" s="94"/>
      <c r="D247" s="94"/>
      <c r="E247" s="94"/>
      <c r="F247" s="184">
        <v>4</v>
      </c>
      <c r="G247" s="186">
        <f>G248+G249+G250+G251</f>
        <v>3.7666666666666666</v>
      </c>
      <c r="H247" s="95"/>
    </row>
    <row r="248" spans="1:8" ht="30" hidden="1" customHeight="1" x14ac:dyDescent="0.25">
      <c r="A248" s="8" t="s">
        <v>113</v>
      </c>
      <c r="B248" s="55" t="s">
        <v>141</v>
      </c>
      <c r="C248" s="16" t="s">
        <v>144</v>
      </c>
      <c r="D248" s="139">
        <v>100</v>
      </c>
      <c r="E248" s="58">
        <v>100</v>
      </c>
      <c r="F248" s="58">
        <v>100</v>
      </c>
      <c r="G248" s="223">
        <v>1</v>
      </c>
      <c r="H248" s="147"/>
    </row>
    <row r="249" spans="1:8" ht="66" hidden="1" customHeight="1" x14ac:dyDescent="0.25">
      <c r="A249" s="8" t="s">
        <v>114</v>
      </c>
      <c r="B249" s="55" t="s">
        <v>516</v>
      </c>
      <c r="C249" s="16" t="s">
        <v>144</v>
      </c>
      <c r="D249" s="139">
        <v>27</v>
      </c>
      <c r="E249" s="58">
        <v>30</v>
      </c>
      <c r="F249" s="58">
        <v>23</v>
      </c>
      <c r="G249" s="193">
        <f>F249/E249</f>
        <v>0.76666666666666672</v>
      </c>
      <c r="H249" s="234" t="s">
        <v>529</v>
      </c>
    </row>
    <row r="250" spans="1:8" ht="29.25" hidden="1" customHeight="1" x14ac:dyDescent="0.25">
      <c r="A250" s="8" t="s">
        <v>116</v>
      </c>
      <c r="B250" s="55" t="s">
        <v>440</v>
      </c>
      <c r="C250" s="190" t="s">
        <v>144</v>
      </c>
      <c r="D250" s="190">
        <v>98.7</v>
      </c>
      <c r="E250" s="58">
        <v>98.8</v>
      </c>
      <c r="F250" s="58">
        <v>100</v>
      </c>
      <c r="G250" s="223">
        <v>1</v>
      </c>
      <c r="H250" s="190"/>
    </row>
    <row r="251" spans="1:8" ht="29.25" hidden="1" customHeight="1" x14ac:dyDescent="0.25">
      <c r="A251" s="8" t="s">
        <v>441</v>
      </c>
      <c r="B251" s="55" t="s">
        <v>442</v>
      </c>
      <c r="C251" s="16" t="s">
        <v>144</v>
      </c>
      <c r="D251" s="139">
        <v>94.8</v>
      </c>
      <c r="E251" s="58">
        <v>95</v>
      </c>
      <c r="F251" s="58">
        <v>100</v>
      </c>
      <c r="G251" s="223">
        <v>1</v>
      </c>
      <c r="H251" s="147"/>
    </row>
    <row r="252" spans="1:8" s="114" customFormat="1" ht="27.75" hidden="1" customHeight="1" x14ac:dyDescent="0.25">
      <c r="A252" s="92" t="s">
        <v>118</v>
      </c>
      <c r="B252" s="111" t="s">
        <v>359</v>
      </c>
      <c r="C252" s="112"/>
      <c r="D252" s="112"/>
      <c r="E252" s="112"/>
      <c r="F252" s="184">
        <v>3</v>
      </c>
      <c r="G252" s="189">
        <f>G253+G254+G255</f>
        <v>3</v>
      </c>
      <c r="H252" s="113"/>
    </row>
    <row r="253" spans="1:8" ht="39" hidden="1" customHeight="1" x14ac:dyDescent="0.25">
      <c r="A253" s="8" t="s">
        <v>119</v>
      </c>
      <c r="B253" s="55" t="s">
        <v>409</v>
      </c>
      <c r="C253" s="13" t="s">
        <v>159</v>
      </c>
      <c r="D253" s="13">
        <v>4</v>
      </c>
      <c r="E253" s="119" t="s">
        <v>545</v>
      </c>
      <c r="F253" s="250">
        <v>4.75</v>
      </c>
      <c r="G253" s="155">
        <v>1</v>
      </c>
      <c r="H253" s="147"/>
    </row>
    <row r="254" spans="1:8" ht="22.5" hidden="1" customHeight="1" x14ac:dyDescent="0.25">
      <c r="A254" s="8" t="s">
        <v>120</v>
      </c>
      <c r="B254" s="9" t="s">
        <v>115</v>
      </c>
      <c r="C254" s="16" t="s">
        <v>160</v>
      </c>
      <c r="D254" s="139">
        <v>0</v>
      </c>
      <c r="E254" s="16">
        <v>0</v>
      </c>
      <c r="F254" s="222">
        <v>0</v>
      </c>
      <c r="G254" s="13">
        <v>1</v>
      </c>
      <c r="H254" s="147"/>
    </row>
    <row r="255" spans="1:8" ht="29.25" hidden="1" customHeight="1" x14ac:dyDescent="0.25">
      <c r="A255" s="8" t="s">
        <v>121</v>
      </c>
      <c r="B255" s="9" t="s">
        <v>117</v>
      </c>
      <c r="C255" s="16" t="s">
        <v>160</v>
      </c>
      <c r="D255" s="139">
        <v>0</v>
      </c>
      <c r="E255" s="16">
        <v>0</v>
      </c>
      <c r="F255" s="222">
        <v>0</v>
      </c>
      <c r="G255" s="13">
        <v>1</v>
      </c>
      <c r="H255" s="147"/>
    </row>
    <row r="256" spans="1:8" s="96" customFormat="1" ht="31.5" hidden="1" customHeight="1" x14ac:dyDescent="0.25">
      <c r="A256" s="92" t="s">
        <v>364</v>
      </c>
      <c r="B256" s="93" t="s">
        <v>410</v>
      </c>
      <c r="C256" s="94"/>
      <c r="D256" s="94"/>
      <c r="E256" s="94"/>
      <c r="F256" s="184">
        <v>3</v>
      </c>
      <c r="G256" s="184">
        <f>G257+G258+G259</f>
        <v>3</v>
      </c>
      <c r="H256" s="95"/>
    </row>
    <row r="257" spans="1:9" ht="40.5" hidden="1" customHeight="1" x14ac:dyDescent="0.25">
      <c r="A257" s="8" t="s">
        <v>365</v>
      </c>
      <c r="B257" s="9" t="s">
        <v>411</v>
      </c>
      <c r="C257" s="16" t="s">
        <v>144</v>
      </c>
      <c r="D257" s="139">
        <v>100</v>
      </c>
      <c r="E257" s="135">
        <v>100</v>
      </c>
      <c r="F257" s="229">
        <v>100</v>
      </c>
      <c r="G257" s="223">
        <f>F257/E257</f>
        <v>1</v>
      </c>
      <c r="H257" s="147"/>
    </row>
    <row r="258" spans="1:9" ht="39" hidden="1" customHeight="1" x14ac:dyDescent="0.25">
      <c r="A258" s="8" t="s">
        <v>366</v>
      </c>
      <c r="B258" s="9" t="s">
        <v>412</v>
      </c>
      <c r="C258" s="16" t="s">
        <v>146</v>
      </c>
      <c r="D258" s="139">
        <v>5</v>
      </c>
      <c r="E258" s="135">
        <v>8</v>
      </c>
      <c r="F258" s="229">
        <v>8</v>
      </c>
      <c r="G258" s="229">
        <f t="shared" ref="G258:G259" si="6">F258/E258</f>
        <v>1</v>
      </c>
      <c r="H258" s="147"/>
    </row>
    <row r="259" spans="1:9" ht="36.75" hidden="1" customHeight="1" x14ac:dyDescent="0.25">
      <c r="A259" s="8" t="s">
        <v>367</v>
      </c>
      <c r="B259" s="9" t="s">
        <v>413</v>
      </c>
      <c r="C259" s="16" t="s">
        <v>144</v>
      </c>
      <c r="D259" s="139">
        <v>55</v>
      </c>
      <c r="E259" s="135">
        <v>55</v>
      </c>
      <c r="F259" s="229">
        <v>55</v>
      </c>
      <c r="G259" s="229">
        <f t="shared" si="6"/>
        <v>1</v>
      </c>
      <c r="H259" s="147"/>
    </row>
    <row r="260" spans="1:9" s="96" customFormat="1" ht="27.75" hidden="1" customHeight="1" x14ac:dyDescent="0.25">
      <c r="A260" s="132">
        <v>10</v>
      </c>
      <c r="B260" s="93" t="s">
        <v>414</v>
      </c>
      <c r="C260" s="94"/>
      <c r="D260" s="94"/>
      <c r="E260" s="94"/>
      <c r="F260" s="184">
        <v>4</v>
      </c>
      <c r="G260" s="184">
        <f>G261+G262+G263+G264</f>
        <v>4</v>
      </c>
      <c r="H260" s="95"/>
    </row>
    <row r="261" spans="1:9" ht="25.5" hidden="1" customHeight="1" x14ac:dyDescent="0.25">
      <c r="A261" s="8" t="s">
        <v>122</v>
      </c>
      <c r="B261" s="9" t="s">
        <v>123</v>
      </c>
      <c r="C261" s="16" t="s">
        <v>146</v>
      </c>
      <c r="D261" s="139">
        <v>36</v>
      </c>
      <c r="E261" s="214">
        <v>36</v>
      </c>
      <c r="F261" s="23">
        <v>36</v>
      </c>
      <c r="G261" s="223">
        <f>F261/E261</f>
        <v>1</v>
      </c>
      <c r="H261" s="147"/>
    </row>
    <row r="262" spans="1:9" s="14" customFormat="1" ht="36.75" hidden="1" customHeight="1" x14ac:dyDescent="0.25">
      <c r="A262" s="8" t="s">
        <v>124</v>
      </c>
      <c r="B262" s="9" t="s">
        <v>126</v>
      </c>
      <c r="C262" s="46" t="s">
        <v>146</v>
      </c>
      <c r="D262" s="139">
        <v>68</v>
      </c>
      <c r="E262" s="214">
        <v>63</v>
      </c>
      <c r="F262" s="23">
        <v>63</v>
      </c>
      <c r="G262" s="223">
        <f t="shared" ref="G262:G264" si="7">F262/E262</f>
        <v>1</v>
      </c>
      <c r="H262" s="195"/>
      <c r="I262" s="129"/>
    </row>
    <row r="263" spans="1:9" s="14" customFormat="1" ht="22.5" hidden="1" customHeight="1" x14ac:dyDescent="0.25">
      <c r="A263" s="8" t="s">
        <v>125</v>
      </c>
      <c r="B263" s="9" t="s">
        <v>128</v>
      </c>
      <c r="C263" s="46" t="s">
        <v>146</v>
      </c>
      <c r="D263" s="139">
        <v>10</v>
      </c>
      <c r="E263" s="214">
        <v>9</v>
      </c>
      <c r="F263" s="23">
        <v>9</v>
      </c>
      <c r="G263" s="223">
        <f t="shared" si="7"/>
        <v>1</v>
      </c>
      <c r="H263" s="195"/>
      <c r="I263" s="129"/>
    </row>
    <row r="264" spans="1:9" ht="30.75" hidden="1" customHeight="1" x14ac:dyDescent="0.25">
      <c r="A264" s="8" t="s">
        <v>127</v>
      </c>
      <c r="B264" s="9" t="s">
        <v>129</v>
      </c>
      <c r="C264" s="16" t="s">
        <v>146</v>
      </c>
      <c r="D264" s="139">
        <v>10</v>
      </c>
      <c r="E264" s="214">
        <v>6</v>
      </c>
      <c r="F264" s="23">
        <v>6</v>
      </c>
      <c r="G264" s="223">
        <f t="shared" si="7"/>
        <v>1</v>
      </c>
      <c r="H264" s="195"/>
    </row>
    <row r="265" spans="1:9" s="96" customFormat="1" ht="29.25" hidden="1" customHeight="1" x14ac:dyDescent="0.25">
      <c r="A265" s="92" t="s">
        <v>130</v>
      </c>
      <c r="B265" s="111" t="s">
        <v>351</v>
      </c>
      <c r="C265" s="94"/>
      <c r="D265" s="94"/>
      <c r="E265" s="94"/>
      <c r="F265" s="113"/>
      <c r="G265" s="94"/>
      <c r="H265" s="94"/>
    </row>
    <row r="266" spans="1:9" ht="47.25" hidden="1" customHeight="1" x14ac:dyDescent="0.25">
      <c r="A266" s="8" t="s">
        <v>132</v>
      </c>
      <c r="B266" s="55" t="s">
        <v>352</v>
      </c>
      <c r="C266" s="121" t="s">
        <v>200</v>
      </c>
      <c r="D266" s="139"/>
      <c r="E266" s="58" t="s">
        <v>4</v>
      </c>
      <c r="F266" s="57" t="s">
        <v>4</v>
      </c>
      <c r="G266" s="223"/>
      <c r="H266" s="147"/>
    </row>
    <row r="267" spans="1:9" s="96" customFormat="1" ht="27" hidden="1" customHeight="1" x14ac:dyDescent="0.25">
      <c r="A267" s="92" t="s">
        <v>130</v>
      </c>
      <c r="B267" s="111" t="s">
        <v>351</v>
      </c>
      <c r="C267" s="94"/>
      <c r="D267" s="94"/>
      <c r="E267" s="94"/>
      <c r="F267" s="184"/>
      <c r="G267" s="210"/>
      <c r="H267" s="94"/>
    </row>
    <row r="268" spans="1:9" ht="41.25" hidden="1" customHeight="1" x14ac:dyDescent="0.25">
      <c r="A268" s="8" t="s">
        <v>132</v>
      </c>
      <c r="B268" s="55" t="s">
        <v>445</v>
      </c>
      <c r="C268" s="190" t="s">
        <v>200</v>
      </c>
      <c r="D268" s="58" t="s">
        <v>198</v>
      </c>
      <c r="E268" s="58" t="s">
        <v>4</v>
      </c>
      <c r="F268" s="57" t="s">
        <v>4</v>
      </c>
      <c r="G268" s="223"/>
      <c r="H268" s="190"/>
    </row>
    <row r="269" spans="1:9" s="96" customFormat="1" ht="27" hidden="1" customHeight="1" x14ac:dyDescent="0.25">
      <c r="A269" s="92" t="s">
        <v>517</v>
      </c>
      <c r="B269" s="111" t="s">
        <v>520</v>
      </c>
      <c r="C269" s="94"/>
      <c r="D269" s="94"/>
      <c r="E269" s="94"/>
      <c r="F269" s="184">
        <v>2</v>
      </c>
      <c r="G269" s="210">
        <v>2</v>
      </c>
      <c r="H269" s="94"/>
    </row>
    <row r="270" spans="1:9" ht="41.25" hidden="1" customHeight="1" x14ac:dyDescent="0.25">
      <c r="A270" s="8" t="s">
        <v>518</v>
      </c>
      <c r="B270" s="55" t="s">
        <v>521</v>
      </c>
      <c r="C270" s="216" t="s">
        <v>322</v>
      </c>
      <c r="D270" s="58"/>
      <c r="E270" s="58">
        <v>5</v>
      </c>
      <c r="F270" s="57">
        <v>5</v>
      </c>
      <c r="G270" s="223">
        <f>F270/E270</f>
        <v>1</v>
      </c>
      <c r="H270" s="216"/>
    </row>
    <row r="271" spans="1:9" ht="41.25" hidden="1" customHeight="1" x14ac:dyDescent="0.25">
      <c r="A271" s="8" t="s">
        <v>519</v>
      </c>
      <c r="B271" s="55" t="s">
        <v>522</v>
      </c>
      <c r="C271" s="216" t="s">
        <v>146</v>
      </c>
      <c r="D271" s="58"/>
      <c r="E271" s="58">
        <v>74</v>
      </c>
      <c r="F271" s="57">
        <v>74</v>
      </c>
      <c r="G271" s="229">
        <f>F271/E271</f>
        <v>1</v>
      </c>
      <c r="H271" s="216"/>
    </row>
    <row r="301" spans="1:8" ht="67.5" customHeight="1" x14ac:dyDescent="0.25">
      <c r="A301" s="68"/>
      <c r="B301" s="71"/>
      <c r="C301" s="70"/>
      <c r="D301" s="70"/>
      <c r="E301" s="69"/>
      <c r="F301" s="70"/>
      <c r="G301" s="69"/>
      <c r="H301" s="69"/>
    </row>
    <row r="302" spans="1:8" ht="67.5" customHeight="1" x14ac:dyDescent="0.25">
      <c r="A302" s="68"/>
      <c r="B302" s="71"/>
      <c r="C302" s="70"/>
      <c r="D302" s="70"/>
      <c r="E302" s="69"/>
      <c r="F302" s="70"/>
      <c r="G302" s="69"/>
      <c r="H302" s="69"/>
    </row>
  </sheetData>
  <mergeCells count="23">
    <mergeCell ref="B95:F95"/>
    <mergeCell ref="B78:F78"/>
    <mergeCell ref="B46:F46"/>
    <mergeCell ref="B63:F63"/>
    <mergeCell ref="B6:F6"/>
    <mergeCell ref="H60:H62"/>
    <mergeCell ref="A1:H1"/>
    <mergeCell ref="A3:A5"/>
    <mergeCell ref="B3:B5"/>
    <mergeCell ref="C3:C5"/>
    <mergeCell ref="G3:G5"/>
    <mergeCell ref="H3:H5"/>
    <mergeCell ref="D3:F3"/>
    <mergeCell ref="D4:D5"/>
    <mergeCell ref="E4:F4"/>
    <mergeCell ref="A76:A77"/>
    <mergeCell ref="H76:H77"/>
    <mergeCell ref="B76:B77"/>
    <mergeCell ref="C76:C77"/>
    <mergeCell ref="D76:D77"/>
    <mergeCell ref="E76:E77"/>
    <mergeCell ref="F76:F77"/>
    <mergeCell ref="G76:G77"/>
  </mergeCells>
  <pageMargins left="0.23622047244094491" right="0.23622047244094491" top="0.55118110236220474" bottom="0.55118110236220474" header="0.31496062992125984" footer="0.31496062992125984"/>
  <pageSetup paperSize="9" scale="71" fitToHeight="0" orientation="landscape" r:id="rId1"/>
  <rowBreaks count="13" manualBreakCount="13">
    <brk id="20" max="8" man="1"/>
    <brk id="37" max="8" man="1"/>
    <brk id="56" max="8" man="1"/>
    <brk id="72" max="8" man="1"/>
    <brk id="85" max="8" man="1"/>
    <brk id="105" max="8" man="1"/>
    <brk id="127" max="8" man="1"/>
    <brk id="152" max="8" man="1"/>
    <brk id="181" max="8" man="1"/>
    <brk id="203" max="8" man="1"/>
    <brk id="222" max="8" man="1"/>
    <brk id="246" max="8" man="1"/>
    <brk id="27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3:J51"/>
  <sheetViews>
    <sheetView workbookViewId="0">
      <selection activeCell="C23" sqref="C23"/>
    </sheetView>
  </sheetViews>
  <sheetFormatPr defaultRowHeight="15" x14ac:dyDescent="0.25"/>
  <sheetData>
    <row r="23" spans="1:10" s="1" customFormat="1" ht="243" x14ac:dyDescent="0.25">
      <c r="A23" s="25"/>
      <c r="B23" s="42" t="s">
        <v>242</v>
      </c>
      <c r="C23" s="25"/>
      <c r="D23" s="25"/>
      <c r="E23" s="5"/>
      <c r="F23" s="25"/>
      <c r="G23" s="25"/>
      <c r="H23" s="25"/>
      <c r="I23" s="5" t="s">
        <v>334</v>
      </c>
      <c r="J23" s="5" t="s">
        <v>168</v>
      </c>
    </row>
    <row r="24" spans="1:10" s="1" customFormat="1" ht="153" x14ac:dyDescent="0.25">
      <c r="A24" s="24">
        <v>1</v>
      </c>
      <c r="B24" s="72" t="s">
        <v>201</v>
      </c>
      <c r="C24" s="24"/>
      <c r="D24" s="15"/>
      <c r="E24" s="15"/>
      <c r="F24" s="24"/>
      <c r="G24" s="24"/>
      <c r="H24" s="24"/>
      <c r="I24" s="24"/>
      <c r="J24" s="24"/>
    </row>
    <row r="25" spans="1:10" s="1" customFormat="1" ht="127.5" x14ac:dyDescent="0.25">
      <c r="A25" s="26" t="s">
        <v>170</v>
      </c>
      <c r="B25" s="7" t="s">
        <v>202</v>
      </c>
      <c r="C25" s="54" t="s">
        <v>319</v>
      </c>
      <c r="D25" s="12" t="s">
        <v>219</v>
      </c>
      <c r="E25" s="12">
        <v>2774</v>
      </c>
      <c r="F25" s="12">
        <v>2643</v>
      </c>
      <c r="G25" s="23">
        <v>-131</v>
      </c>
      <c r="H25" s="23">
        <v>-1</v>
      </c>
      <c r="I25" s="259" t="s">
        <v>327</v>
      </c>
      <c r="J25" s="259" t="s">
        <v>328</v>
      </c>
    </row>
    <row r="26" spans="1:10" s="1" customFormat="1" ht="178.5" x14ac:dyDescent="0.25">
      <c r="A26" s="26" t="s">
        <v>172</v>
      </c>
      <c r="B26" s="7" t="s">
        <v>203</v>
      </c>
      <c r="C26" s="54" t="s">
        <v>319</v>
      </c>
      <c r="D26" s="12" t="s">
        <v>219</v>
      </c>
      <c r="E26" s="12">
        <v>1040</v>
      </c>
      <c r="F26" s="12">
        <v>1265</v>
      </c>
      <c r="G26" s="23">
        <f>F26-E26</f>
        <v>225</v>
      </c>
      <c r="H26" s="23">
        <v>1</v>
      </c>
      <c r="I26" s="267"/>
      <c r="J26" s="267"/>
    </row>
    <row r="27" spans="1:10" s="1" customFormat="1" ht="24" customHeight="1" x14ac:dyDescent="0.25">
      <c r="A27" s="26" t="s">
        <v>235</v>
      </c>
      <c r="B27" s="7" t="s">
        <v>204</v>
      </c>
      <c r="C27" s="54" t="s">
        <v>319</v>
      </c>
      <c r="D27" s="12" t="s">
        <v>2</v>
      </c>
      <c r="E27" s="12">
        <v>100</v>
      </c>
      <c r="F27" s="12">
        <v>98.2</v>
      </c>
      <c r="G27" s="23">
        <v>-1.8</v>
      </c>
      <c r="H27" s="23">
        <v>-1</v>
      </c>
      <c r="I27" s="267"/>
      <c r="J27" s="267"/>
    </row>
    <row r="28" spans="1:10" s="1" customFormat="1" ht="191.25" x14ac:dyDescent="0.25">
      <c r="A28" s="26" t="s">
        <v>236</v>
      </c>
      <c r="B28" s="7" t="s">
        <v>205</v>
      </c>
      <c r="C28" s="54" t="s">
        <v>319</v>
      </c>
      <c r="D28" s="12" t="s">
        <v>2</v>
      </c>
      <c r="E28" s="12">
        <v>85</v>
      </c>
      <c r="F28" s="12">
        <v>86</v>
      </c>
      <c r="G28" s="23">
        <v>1</v>
      </c>
      <c r="H28" s="23">
        <v>1</v>
      </c>
      <c r="I28" s="260"/>
      <c r="J28" s="260"/>
    </row>
    <row r="29" spans="1:10" s="1" customFormat="1" ht="178.5" x14ac:dyDescent="0.25">
      <c r="A29" s="24">
        <v>2</v>
      </c>
      <c r="B29" s="22" t="s">
        <v>206</v>
      </c>
      <c r="C29" s="24"/>
      <c r="D29" s="15"/>
      <c r="E29" s="15"/>
      <c r="F29" s="15"/>
      <c r="G29" s="24"/>
      <c r="H29" s="24"/>
      <c r="I29" s="24"/>
      <c r="J29" s="24"/>
    </row>
    <row r="30" spans="1:10" s="1" customFormat="1" ht="165.75" x14ac:dyDescent="0.25">
      <c r="A30" s="26" t="s">
        <v>17</v>
      </c>
      <c r="B30" s="17" t="s">
        <v>207</v>
      </c>
      <c r="C30" s="54" t="s">
        <v>319</v>
      </c>
      <c r="D30" s="12" t="s">
        <v>219</v>
      </c>
      <c r="E30" s="12">
        <v>944</v>
      </c>
      <c r="F30" s="12">
        <v>973</v>
      </c>
      <c r="G30" s="23">
        <v>29</v>
      </c>
      <c r="H30" s="23">
        <v>1</v>
      </c>
      <c r="I30" s="259" t="s">
        <v>318</v>
      </c>
      <c r="J30" s="259" t="s">
        <v>169</v>
      </c>
    </row>
    <row r="31" spans="1:10" s="1" customFormat="1" ht="165.75" x14ac:dyDescent="0.25">
      <c r="A31" s="26" t="s">
        <v>18</v>
      </c>
      <c r="B31" s="17" t="s">
        <v>208</v>
      </c>
      <c r="C31" s="54" t="s">
        <v>319</v>
      </c>
      <c r="D31" s="12" t="s">
        <v>2</v>
      </c>
      <c r="E31" s="12">
        <v>60</v>
      </c>
      <c r="F31" s="12">
        <v>67</v>
      </c>
      <c r="G31" s="23">
        <v>7</v>
      </c>
      <c r="H31" s="23">
        <v>1</v>
      </c>
      <c r="I31" s="267"/>
      <c r="J31" s="267"/>
    </row>
    <row r="32" spans="1:10" s="1" customFormat="1" ht="191.25" x14ac:dyDescent="0.25">
      <c r="A32" s="26" t="s">
        <v>20</v>
      </c>
      <c r="B32" s="17" t="s">
        <v>209</v>
      </c>
      <c r="C32" s="54" t="s">
        <v>319</v>
      </c>
      <c r="D32" s="12" t="s">
        <v>2</v>
      </c>
      <c r="E32" s="12">
        <v>60</v>
      </c>
      <c r="F32" s="12">
        <v>61.2</v>
      </c>
      <c r="G32" s="23">
        <v>1.2</v>
      </c>
      <c r="H32" s="23">
        <v>1</v>
      </c>
      <c r="I32" s="267"/>
      <c r="J32" s="267"/>
    </row>
    <row r="33" spans="1:10" s="1" customFormat="1" ht="102" x14ac:dyDescent="0.25">
      <c r="A33" s="26" t="s">
        <v>243</v>
      </c>
      <c r="B33" s="17" t="s">
        <v>210</v>
      </c>
      <c r="C33" s="54" t="s">
        <v>319</v>
      </c>
      <c r="D33" s="12" t="s">
        <v>2</v>
      </c>
      <c r="E33" s="12">
        <v>50</v>
      </c>
      <c r="F33" s="12">
        <v>58.3</v>
      </c>
      <c r="G33" s="23">
        <v>8.3000000000000007</v>
      </c>
      <c r="H33" s="23">
        <v>1</v>
      </c>
      <c r="I33" s="267"/>
      <c r="J33" s="267"/>
    </row>
    <row r="34" spans="1:10" s="1" customFormat="1" ht="178.5" x14ac:dyDescent="0.25">
      <c r="A34" s="24">
        <v>3</v>
      </c>
      <c r="B34" s="22" t="s">
        <v>233</v>
      </c>
      <c r="C34" s="24"/>
      <c r="D34" s="15"/>
      <c r="E34" s="15"/>
      <c r="F34" s="15"/>
      <c r="G34" s="24"/>
      <c r="H34" s="24"/>
      <c r="I34" s="24"/>
      <c r="J34" s="24"/>
    </row>
    <row r="35" spans="1:10" s="1" customFormat="1" ht="25.5" customHeight="1" x14ac:dyDescent="0.25">
      <c r="A35" s="26" t="s">
        <v>23</v>
      </c>
      <c r="B35" s="17" t="s">
        <v>211</v>
      </c>
      <c r="C35" s="54" t="s">
        <v>319</v>
      </c>
      <c r="D35" s="12" t="s">
        <v>219</v>
      </c>
      <c r="E35" s="12">
        <v>1675</v>
      </c>
      <c r="F35" s="12">
        <v>2100</v>
      </c>
      <c r="G35" s="23">
        <f>F35-E35</f>
        <v>425</v>
      </c>
      <c r="H35" s="23">
        <v>1</v>
      </c>
      <c r="I35" s="259" t="s">
        <v>316</v>
      </c>
      <c r="J35" s="259" t="s">
        <v>169</v>
      </c>
    </row>
    <row r="36" spans="1:10" s="1" customFormat="1" ht="306" x14ac:dyDescent="0.25">
      <c r="A36" s="26" t="s">
        <v>28</v>
      </c>
      <c r="B36" s="17" t="s">
        <v>212</v>
      </c>
      <c r="C36" s="54" t="s">
        <v>319</v>
      </c>
      <c r="D36" s="12" t="s">
        <v>219</v>
      </c>
      <c r="E36" s="12">
        <v>23</v>
      </c>
      <c r="F36" s="12">
        <v>97</v>
      </c>
      <c r="G36" s="23">
        <f>F36-E36</f>
        <v>74</v>
      </c>
      <c r="H36" s="23">
        <v>1</v>
      </c>
      <c r="I36" s="267"/>
      <c r="J36" s="267"/>
    </row>
    <row r="37" spans="1:10" s="1" customFormat="1" ht="153" x14ac:dyDescent="0.25">
      <c r="A37" s="26" t="s">
        <v>35</v>
      </c>
      <c r="B37" s="17" t="s">
        <v>221</v>
      </c>
      <c r="C37" s="54" t="s">
        <v>319</v>
      </c>
      <c r="D37" s="12" t="s">
        <v>2</v>
      </c>
      <c r="E37" s="12">
        <v>40</v>
      </c>
      <c r="F37" s="12">
        <v>48.1</v>
      </c>
      <c r="G37" s="23">
        <f>F37-E37</f>
        <v>8.1000000000000014</v>
      </c>
      <c r="H37" s="23">
        <v>1</v>
      </c>
      <c r="I37" s="267"/>
      <c r="J37" s="267"/>
    </row>
    <row r="38" spans="1:10" s="1" customFormat="1" ht="178.5" x14ac:dyDescent="0.25">
      <c r="A38" s="24">
        <v>4</v>
      </c>
      <c r="B38" s="73" t="s">
        <v>234</v>
      </c>
      <c r="C38" s="24"/>
      <c r="D38" s="15"/>
      <c r="E38" s="15"/>
      <c r="F38" s="15"/>
      <c r="G38" s="24"/>
      <c r="H38" s="24"/>
      <c r="I38" s="22"/>
      <c r="J38" s="22"/>
    </row>
    <row r="39" spans="1:10" s="1" customFormat="1" ht="191.25" x14ac:dyDescent="0.25">
      <c r="A39" s="26" t="s">
        <v>55</v>
      </c>
      <c r="B39" s="17" t="s">
        <v>213</v>
      </c>
      <c r="C39" s="54" t="s">
        <v>319</v>
      </c>
      <c r="D39" s="12" t="s">
        <v>220</v>
      </c>
      <c r="E39" s="12">
        <v>15</v>
      </c>
      <c r="F39" s="12">
        <v>15</v>
      </c>
      <c r="G39" s="23">
        <v>0</v>
      </c>
      <c r="H39" s="23">
        <v>1</v>
      </c>
      <c r="I39" s="259" t="s">
        <v>318</v>
      </c>
      <c r="J39" s="259" t="s">
        <v>169</v>
      </c>
    </row>
    <row r="40" spans="1:10" s="1" customFormat="1" ht="204" x14ac:dyDescent="0.25">
      <c r="A40" s="26" t="s">
        <v>58</v>
      </c>
      <c r="B40" s="59" t="s">
        <v>214</v>
      </c>
      <c r="C40" s="54" t="s">
        <v>319</v>
      </c>
      <c r="D40" s="58" t="s">
        <v>2</v>
      </c>
      <c r="E40" s="58">
        <v>85</v>
      </c>
      <c r="F40" s="58">
        <v>93.2</v>
      </c>
      <c r="G40" s="60">
        <f>F40-E40</f>
        <v>8.2000000000000028</v>
      </c>
      <c r="H40" s="60">
        <v>1</v>
      </c>
      <c r="I40" s="267"/>
      <c r="J40" s="267"/>
    </row>
    <row r="41" spans="1:10" s="1" customFormat="1" ht="242.25" x14ac:dyDescent="0.25">
      <c r="A41" s="26" t="s">
        <v>62</v>
      </c>
      <c r="B41" s="17" t="s">
        <v>215</v>
      </c>
      <c r="C41" s="54" t="s">
        <v>319</v>
      </c>
      <c r="D41" s="12" t="s">
        <v>220</v>
      </c>
      <c r="E41" s="12">
        <v>15</v>
      </c>
      <c r="F41" s="12">
        <v>15</v>
      </c>
      <c r="G41" s="23">
        <v>0</v>
      </c>
      <c r="H41" s="23">
        <v>1</v>
      </c>
      <c r="I41" s="267"/>
      <c r="J41" s="267"/>
    </row>
    <row r="42" spans="1:10" s="1" customFormat="1" ht="204" x14ac:dyDescent="0.25">
      <c r="A42" s="26" t="s">
        <v>64</v>
      </c>
      <c r="B42" s="17" t="s">
        <v>216</v>
      </c>
      <c r="C42" s="54" t="s">
        <v>319</v>
      </c>
      <c r="D42" s="12" t="s">
        <v>2</v>
      </c>
      <c r="E42" s="12">
        <v>50</v>
      </c>
      <c r="F42" s="12">
        <v>100</v>
      </c>
      <c r="G42" s="23">
        <v>50</v>
      </c>
      <c r="H42" s="23">
        <v>1</v>
      </c>
      <c r="I42" s="267"/>
      <c r="J42" s="267"/>
    </row>
    <row r="43" spans="1:10" s="29" customFormat="1" ht="178.5" x14ac:dyDescent="0.25">
      <c r="A43" s="24">
        <v>5</v>
      </c>
      <c r="B43" s="74" t="s">
        <v>222</v>
      </c>
      <c r="C43" s="24"/>
      <c r="D43" s="15" t="s">
        <v>220</v>
      </c>
      <c r="E43" s="15"/>
      <c r="F43" s="15"/>
      <c r="G43" s="24"/>
      <c r="H43" s="24"/>
      <c r="I43" s="43"/>
      <c r="J43" s="43"/>
    </row>
    <row r="44" spans="1:10" s="1" customFormat="1" ht="36" customHeight="1" x14ac:dyDescent="0.25">
      <c r="A44" s="26" t="s">
        <v>69</v>
      </c>
      <c r="B44" s="19" t="s">
        <v>330</v>
      </c>
      <c r="C44" s="281" t="s">
        <v>319</v>
      </c>
      <c r="D44" s="278" t="s">
        <v>220</v>
      </c>
      <c r="E44" s="278">
        <v>1</v>
      </c>
      <c r="F44" s="278">
        <v>1</v>
      </c>
      <c r="G44" s="257">
        <v>0</v>
      </c>
      <c r="H44" s="257">
        <v>1</v>
      </c>
      <c r="I44" s="259" t="s">
        <v>318</v>
      </c>
      <c r="J44" s="259" t="s">
        <v>169</v>
      </c>
    </row>
    <row r="45" spans="1:10" s="1" customFormat="1" ht="306.75" x14ac:dyDescent="0.25">
      <c r="A45" s="26"/>
      <c r="B45" s="61" t="s">
        <v>329</v>
      </c>
      <c r="C45" s="282"/>
      <c r="D45" s="278"/>
      <c r="E45" s="278"/>
      <c r="F45" s="278"/>
      <c r="G45" s="258"/>
      <c r="H45" s="258"/>
      <c r="I45" s="267"/>
      <c r="J45" s="267"/>
    </row>
    <row r="46" spans="1:10" s="1" customFormat="1" ht="76.5" x14ac:dyDescent="0.25">
      <c r="A46" s="26" t="s">
        <v>73</v>
      </c>
      <c r="B46" s="18" t="s">
        <v>331</v>
      </c>
      <c r="C46" s="276" t="s">
        <v>319</v>
      </c>
      <c r="D46" s="279" t="s">
        <v>220</v>
      </c>
      <c r="E46" s="255">
        <v>2</v>
      </c>
      <c r="F46" s="255">
        <v>2</v>
      </c>
      <c r="G46" s="257">
        <v>0</v>
      </c>
      <c r="H46" s="257">
        <v>1</v>
      </c>
      <c r="I46" s="267"/>
      <c r="J46" s="267"/>
    </row>
    <row r="47" spans="1:10" s="1" customFormat="1" ht="89.25" x14ac:dyDescent="0.25">
      <c r="A47" s="26"/>
      <c r="B47" s="18" t="s">
        <v>332</v>
      </c>
      <c r="C47" s="277"/>
      <c r="D47" s="275"/>
      <c r="E47" s="280"/>
      <c r="F47" s="280"/>
      <c r="G47" s="275"/>
      <c r="H47" s="275"/>
      <c r="I47" s="267"/>
      <c r="J47" s="267"/>
    </row>
    <row r="48" spans="1:10" s="1" customFormat="1" ht="153" x14ac:dyDescent="0.25">
      <c r="A48" s="26" t="s">
        <v>227</v>
      </c>
      <c r="B48" s="18" t="s">
        <v>333</v>
      </c>
      <c r="C48" s="63">
        <v>2015</v>
      </c>
      <c r="D48" s="62" t="s">
        <v>220</v>
      </c>
      <c r="E48" s="56">
        <v>1</v>
      </c>
      <c r="F48" s="56">
        <v>1</v>
      </c>
      <c r="G48" s="23">
        <v>0</v>
      </c>
      <c r="H48" s="23">
        <v>1</v>
      </c>
      <c r="I48" s="267"/>
      <c r="J48" s="267"/>
    </row>
    <row r="49" spans="1:10" s="1" customFormat="1" ht="267.75" x14ac:dyDescent="0.25">
      <c r="A49" s="26" t="s">
        <v>228</v>
      </c>
      <c r="B49" s="18" t="s">
        <v>217</v>
      </c>
      <c r="C49" s="54" t="s">
        <v>319</v>
      </c>
      <c r="D49" s="12" t="s">
        <v>2</v>
      </c>
      <c r="E49" s="23">
        <v>100</v>
      </c>
      <c r="F49" s="23">
        <v>100</v>
      </c>
      <c r="G49" s="23">
        <v>0</v>
      </c>
      <c r="H49" s="39">
        <v>1</v>
      </c>
      <c r="I49" s="260"/>
      <c r="J49" s="260"/>
    </row>
    <row r="50" spans="1:10" s="29" customFormat="1" ht="178.5" x14ac:dyDescent="0.25">
      <c r="A50" s="28" t="s">
        <v>95</v>
      </c>
      <c r="B50" s="74" t="s">
        <v>315</v>
      </c>
      <c r="C50" s="24"/>
      <c r="D50" s="15"/>
      <c r="E50" s="24"/>
      <c r="F50" s="24"/>
      <c r="G50" s="24"/>
      <c r="H50" s="24"/>
      <c r="I50" s="43"/>
      <c r="J50" s="43"/>
    </row>
    <row r="51" spans="1:10" s="1" customFormat="1" ht="66" customHeight="1" x14ac:dyDescent="0.25">
      <c r="A51" s="26" t="s">
        <v>97</v>
      </c>
      <c r="B51" s="18" t="s">
        <v>218</v>
      </c>
      <c r="C51" s="54" t="s">
        <v>319</v>
      </c>
      <c r="D51" s="12" t="s">
        <v>2</v>
      </c>
      <c r="E51" s="23">
        <v>35</v>
      </c>
      <c r="F51" s="23">
        <v>56.1</v>
      </c>
      <c r="G51" s="23">
        <v>21.1</v>
      </c>
      <c r="H51" s="40">
        <v>1</v>
      </c>
      <c r="I51" s="44" t="s">
        <v>317</v>
      </c>
      <c r="J51" s="41" t="s">
        <v>169</v>
      </c>
    </row>
  </sheetData>
  <mergeCells count="22">
    <mergeCell ref="C46:C47"/>
    <mergeCell ref="E44:E45"/>
    <mergeCell ref="F44:F45"/>
    <mergeCell ref="D44:D45"/>
    <mergeCell ref="D46:D47"/>
    <mergeCell ref="E46:E47"/>
    <mergeCell ref="F46:F47"/>
    <mergeCell ref="C44:C45"/>
    <mergeCell ref="I39:I42"/>
    <mergeCell ref="J39:J42"/>
    <mergeCell ref="J25:J28"/>
    <mergeCell ref="I30:I33"/>
    <mergeCell ref="J30:J33"/>
    <mergeCell ref="I35:I37"/>
    <mergeCell ref="J35:J37"/>
    <mergeCell ref="I25:I28"/>
    <mergeCell ref="I44:I49"/>
    <mergeCell ref="J44:J49"/>
    <mergeCell ref="G44:G45"/>
    <mergeCell ref="H44:H45"/>
    <mergeCell ref="G46:G47"/>
    <mergeCell ref="H46:H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Лист1</vt:lpstr>
      <vt:lpstr>Лист2</vt:lpstr>
      <vt:lpstr>Лист3</vt:lpstr>
      <vt:lpstr>Лист4</vt:lpstr>
      <vt:lpstr>Лист1!Заголовки_для_печати</vt:lpstr>
    </vt:vector>
  </TitlesOfParts>
  <Company>Администрация района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Владимировна Чумакова</dc:creator>
  <cp:lastModifiedBy>Voronchihina</cp:lastModifiedBy>
  <cp:lastPrinted>2023-03-16T05:40:45Z</cp:lastPrinted>
  <dcterms:created xsi:type="dcterms:W3CDTF">2012-11-08T04:46:24Z</dcterms:created>
  <dcterms:modified xsi:type="dcterms:W3CDTF">2023-05-02T06:23:11Z</dcterms:modified>
</cp:coreProperties>
</file>