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Рабочий стол\муниципальные программы\2022 год\Исполнение за 2022 год\на сайт\МП Управление муниципальными финансами и регулирование межбюджетных отношений\"/>
    </mc:Choice>
  </mc:AlternateContent>
  <xr:revisionPtr revIDLastSave="0" documentId="8_{A895ACF9-09D4-4EBC-8BBB-8BFD197B5D3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План реализации 2022" sheetId="1" r:id="rId1"/>
    <sheet name="Лист1" sheetId="2" r:id="rId2"/>
    <sheet name="Лист2" sheetId="3" r:id="rId3"/>
  </sheets>
  <definedNames>
    <definedName name="_xlnm._FilterDatabase" localSheetId="0" hidden="1">'План реализации 2022'!$A$11:$M$1439</definedName>
    <definedName name="_xlnm.Print_Titles" localSheetId="0">'План реализации 2022'!$10:$11</definedName>
    <definedName name="_xlnm.Print_Area" localSheetId="0">'План реализации 2022'!$A$1:$M$1446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15" i="1" l="1"/>
  <c r="J693" i="1"/>
  <c r="J694" i="1"/>
  <c r="J840" i="1" l="1"/>
  <c r="J679" i="1"/>
  <c r="I614" i="1"/>
  <c r="I607" i="1"/>
  <c r="J579" i="1"/>
  <c r="I1415" i="1"/>
  <c r="J1414" i="1"/>
  <c r="J1428" i="1"/>
  <c r="I1428" i="1"/>
  <c r="J532" i="1" l="1"/>
  <c r="J533" i="1"/>
  <c r="I309" i="1" l="1"/>
  <c r="J353" i="1"/>
  <c r="J354" i="1"/>
  <c r="I354" i="1"/>
  <c r="J349" i="1"/>
  <c r="J350" i="1"/>
  <c r="J351" i="1"/>
  <c r="J352" i="1"/>
  <c r="I350" i="1"/>
  <c r="I351" i="1"/>
  <c r="I352" i="1"/>
  <c r="I353" i="1"/>
  <c r="I349" i="1"/>
  <c r="I348" i="1" l="1"/>
  <c r="I210" i="1"/>
  <c r="J209" i="1"/>
  <c r="J210" i="1"/>
  <c r="J211" i="1"/>
  <c r="J212" i="1"/>
  <c r="J213" i="1"/>
  <c r="J214" i="1"/>
  <c r="I211" i="1"/>
  <c r="I212" i="1"/>
  <c r="I213" i="1"/>
  <c r="I214" i="1"/>
  <c r="I209" i="1"/>
  <c r="K293" i="1"/>
  <c r="K294" i="1"/>
  <c r="K295" i="1"/>
  <c r="L295" i="1" l="1"/>
  <c r="L294" i="1"/>
  <c r="J292" i="1"/>
  <c r="I292" i="1"/>
  <c r="K245" i="1"/>
  <c r="L292" i="1" l="1"/>
  <c r="K292" i="1"/>
  <c r="J42" i="1"/>
  <c r="J43" i="1"/>
  <c r="I43" i="1"/>
  <c r="I42" i="1"/>
  <c r="L78" i="1"/>
  <c r="J75" i="1"/>
  <c r="I75" i="1"/>
  <c r="L71" i="1"/>
  <c r="J68" i="1"/>
  <c r="I68" i="1"/>
  <c r="L64" i="1"/>
  <c r="J61" i="1"/>
  <c r="I61" i="1"/>
  <c r="L68" i="1" l="1"/>
  <c r="L61" i="1"/>
  <c r="L75" i="1"/>
  <c r="J1440" i="1"/>
  <c r="I1440" i="1"/>
  <c r="J1344" i="1"/>
  <c r="J1345" i="1"/>
  <c r="I1345" i="1"/>
  <c r="I1344" i="1"/>
  <c r="K1394" i="1"/>
  <c r="J1391" i="1"/>
  <c r="I1391" i="1"/>
  <c r="K1386" i="1"/>
  <c r="K1358" i="1"/>
  <c r="K1359" i="1"/>
  <c r="I1016" i="1"/>
  <c r="L1058" i="1"/>
  <c r="J1055" i="1"/>
  <c r="I1055" i="1"/>
  <c r="L1051" i="1"/>
  <c r="J1048" i="1"/>
  <c r="I1048" i="1"/>
  <c r="K987" i="1"/>
  <c r="I901" i="1"/>
  <c r="I915" i="1"/>
  <c r="J853" i="1"/>
  <c r="J854" i="1"/>
  <c r="J855" i="1"/>
  <c r="I853" i="1"/>
  <c r="I855" i="1"/>
  <c r="I854" i="1"/>
  <c r="J570" i="1"/>
  <c r="J571" i="1"/>
  <c r="I570" i="1"/>
  <c r="I571" i="1"/>
  <c r="I880" i="1"/>
  <c r="J880" i="1"/>
  <c r="K875" i="1"/>
  <c r="J873" i="1"/>
  <c r="I873" i="1"/>
  <c r="J869" i="1"/>
  <c r="I869" i="1"/>
  <c r="J868" i="1"/>
  <c r="I868" i="1"/>
  <c r="I866" i="1" s="1"/>
  <c r="J866" i="1"/>
  <c r="K862" i="1"/>
  <c r="K861" i="1"/>
  <c r="J859" i="1"/>
  <c r="I859" i="1"/>
  <c r="K855" i="1"/>
  <c r="L778" i="1"/>
  <c r="L775" i="1"/>
  <c r="L785" i="1"/>
  <c r="L782" i="1"/>
  <c r="I693" i="1"/>
  <c r="I679" i="1" s="1"/>
  <c r="I694" i="1"/>
  <c r="I680" i="1" s="1"/>
  <c r="L708" i="1"/>
  <c r="J705" i="1"/>
  <c r="I705" i="1"/>
  <c r="L701" i="1"/>
  <c r="J698" i="1"/>
  <c r="I698" i="1"/>
  <c r="I712" i="1"/>
  <c r="J712" i="1"/>
  <c r="L712" i="1" s="1"/>
  <c r="L715" i="1"/>
  <c r="K589" i="1"/>
  <c r="I532" i="1"/>
  <c r="I533" i="1"/>
  <c r="L564" i="1"/>
  <c r="L563" i="1"/>
  <c r="L562" i="1"/>
  <c r="L561" i="1"/>
  <c r="L560" i="1"/>
  <c r="L559" i="1"/>
  <c r="J558" i="1"/>
  <c r="I558" i="1"/>
  <c r="K859" i="1" l="1"/>
  <c r="K873" i="1"/>
  <c r="L1048" i="1"/>
  <c r="J1342" i="1"/>
  <c r="L705" i="1"/>
  <c r="J530" i="1"/>
  <c r="K854" i="1"/>
  <c r="L1055" i="1"/>
  <c r="K1391" i="1"/>
  <c r="L1391" i="1"/>
  <c r="J852" i="1"/>
  <c r="L558" i="1"/>
  <c r="L698" i="1"/>
  <c r="K866" i="1"/>
  <c r="I852" i="1"/>
  <c r="K852" i="1" s="1"/>
  <c r="K868" i="1"/>
  <c r="J194" i="1"/>
  <c r="I194" i="1"/>
  <c r="I579" i="1" l="1"/>
  <c r="I747" i="1"/>
  <c r="J747" i="1"/>
  <c r="K847" i="1"/>
  <c r="K848" i="1"/>
  <c r="K1401" i="1" l="1"/>
  <c r="K1330" i="1"/>
  <c r="K1421" i="1"/>
  <c r="K1422" i="1"/>
  <c r="J1426" i="1" l="1"/>
  <c r="I1433" i="1" l="1"/>
  <c r="I1426" i="1"/>
  <c r="I1419" i="1"/>
  <c r="I1412" i="1"/>
  <c r="I1405" i="1"/>
  <c r="J1273" i="1"/>
  <c r="J1274" i="1"/>
  <c r="J1276" i="1"/>
  <c r="J1277" i="1"/>
  <c r="J1278" i="1"/>
  <c r="I1276" i="1"/>
  <c r="I1277" i="1"/>
  <c r="I1278" i="1"/>
  <c r="I1273" i="1"/>
  <c r="I1398" i="1"/>
  <c r="I1384" i="1"/>
  <c r="I1377" i="1"/>
  <c r="I1370" i="1"/>
  <c r="I1363" i="1"/>
  <c r="I1356" i="1"/>
  <c r="I1349" i="1"/>
  <c r="I1274" i="1"/>
  <c r="I1342" i="1"/>
  <c r="I1335" i="1"/>
  <c r="I1328" i="1"/>
  <c r="J1398" i="1"/>
  <c r="J1384" i="1"/>
  <c r="J1377" i="1"/>
  <c r="J1370" i="1"/>
  <c r="J1363" i="1"/>
  <c r="J1356" i="1"/>
  <c r="J1349" i="1"/>
  <c r="K1356" i="1" l="1"/>
  <c r="K1384" i="1"/>
  <c r="K1398" i="1"/>
  <c r="L1370" i="1"/>
  <c r="K1274" i="1"/>
  <c r="K1344" i="1"/>
  <c r="L1356" i="1"/>
  <c r="L1384" i="1"/>
  <c r="L1377" i="1"/>
  <c r="I1275" i="1"/>
  <c r="K1331" i="1"/>
  <c r="L1363" i="1"/>
  <c r="L1398" i="1"/>
  <c r="L1349" i="1"/>
  <c r="J1335" i="1"/>
  <c r="J1328" i="1"/>
  <c r="J980" i="1"/>
  <c r="J981" i="1"/>
  <c r="L1328" i="1" l="1"/>
  <c r="K1328" i="1"/>
  <c r="L1335" i="1"/>
  <c r="K1345" i="1"/>
  <c r="J1275" i="1"/>
  <c r="J978" i="1"/>
  <c r="K1275" i="1" l="1"/>
  <c r="J1272" i="1"/>
  <c r="K1342" i="1"/>
  <c r="L1342" i="1"/>
  <c r="I944" i="1"/>
  <c r="I947" i="1"/>
  <c r="I948" i="1"/>
  <c r="I949" i="1"/>
  <c r="J952" i="1"/>
  <c r="J945" i="1" s="1"/>
  <c r="J953" i="1"/>
  <c r="I953" i="1"/>
  <c r="I946" i="1" s="1"/>
  <c r="I952" i="1"/>
  <c r="I945" i="1" s="1"/>
  <c r="J944" i="1"/>
  <c r="J947" i="1"/>
  <c r="J948" i="1"/>
  <c r="J949" i="1"/>
  <c r="I971" i="1"/>
  <c r="I964" i="1"/>
  <c r="I957" i="1"/>
  <c r="I950" i="1" l="1"/>
  <c r="J950" i="1"/>
  <c r="J946" i="1"/>
  <c r="I943" i="1"/>
  <c r="I992" i="1"/>
  <c r="I985" i="1"/>
  <c r="I981" i="1"/>
  <c r="I980" i="1"/>
  <c r="K980" i="1" s="1"/>
  <c r="L995" i="1"/>
  <c r="J992" i="1"/>
  <c r="J957" i="1"/>
  <c r="J964" i="1"/>
  <c r="J971" i="1"/>
  <c r="J895" i="1"/>
  <c r="J896" i="1"/>
  <c r="J897" i="1"/>
  <c r="J898" i="1"/>
  <c r="J899" i="1"/>
  <c r="J900" i="1"/>
  <c r="I896" i="1"/>
  <c r="I897" i="1"/>
  <c r="I898" i="1"/>
  <c r="I899" i="1"/>
  <c r="I900" i="1"/>
  <c r="I895" i="1"/>
  <c r="K755" i="1"/>
  <c r="K764" i="1"/>
  <c r="K765" i="1"/>
  <c r="I978" i="1" l="1"/>
  <c r="K978" i="1" s="1"/>
  <c r="L992" i="1"/>
  <c r="J792" i="1"/>
  <c r="J841" i="1"/>
  <c r="I840" i="1"/>
  <c r="K840" i="1" s="1"/>
  <c r="I841" i="1"/>
  <c r="K841" i="1" s="1"/>
  <c r="I845" i="1"/>
  <c r="J845" i="1"/>
  <c r="K813" i="1"/>
  <c r="J806" i="1"/>
  <c r="I761" i="1"/>
  <c r="I754" i="1"/>
  <c r="J680" i="1"/>
  <c r="K845" i="1" l="1"/>
  <c r="J838" i="1"/>
  <c r="I838" i="1"/>
  <c r="J803" i="1"/>
  <c r="K838" i="1" l="1"/>
  <c r="I593" i="1"/>
  <c r="I586" i="1"/>
  <c r="I575" i="1"/>
  <c r="I576" i="1"/>
  <c r="K519" i="1"/>
  <c r="I572" i="1" l="1"/>
  <c r="K288" i="1" l="1"/>
  <c r="K281" i="1"/>
  <c r="K280" i="1"/>
  <c r="L288" i="1"/>
  <c r="L287" i="1"/>
  <c r="J285" i="1"/>
  <c r="I285" i="1"/>
  <c r="J169" i="1"/>
  <c r="I169" i="1"/>
  <c r="K285" i="1" l="1"/>
  <c r="L285" i="1"/>
  <c r="K522" i="1" l="1"/>
  <c r="J831" i="1" l="1"/>
  <c r="I936" i="1" l="1"/>
  <c r="I932" i="1"/>
  <c r="I929" i="1" l="1"/>
  <c r="J1041" i="1"/>
  <c r="J1034" i="1"/>
  <c r="J1027" i="1"/>
  <c r="J1020" i="1"/>
  <c r="J1019" i="1"/>
  <c r="J893" i="1" s="1"/>
  <c r="J1018" i="1"/>
  <c r="J892" i="1" s="1"/>
  <c r="J381" i="1" s="1"/>
  <c r="J1017" i="1"/>
  <c r="J891" i="1" s="1"/>
  <c r="J1016" i="1"/>
  <c r="J1015" i="1"/>
  <c r="J889" i="1" s="1"/>
  <c r="J1014" i="1"/>
  <c r="I1041" i="1"/>
  <c r="I1034" i="1"/>
  <c r="I1027" i="1"/>
  <c r="I1020" i="1"/>
  <c r="I1019" i="1"/>
  <c r="I893" i="1" s="1"/>
  <c r="I1018" i="1"/>
  <c r="I892" i="1" s="1"/>
  <c r="I381" i="1" s="1"/>
  <c r="I1017" i="1"/>
  <c r="I891" i="1" s="1"/>
  <c r="I1015" i="1"/>
  <c r="I889" i="1" s="1"/>
  <c r="I1014" i="1"/>
  <c r="J1083" i="1"/>
  <c r="J1076" i="1"/>
  <c r="J1069" i="1"/>
  <c r="J1062" i="1"/>
  <c r="I1083" i="1"/>
  <c r="L1083" i="1" s="1"/>
  <c r="I1076" i="1"/>
  <c r="L1076" i="1" s="1"/>
  <c r="I1069" i="1"/>
  <c r="I1062" i="1"/>
  <c r="L1086" i="1"/>
  <c r="L1079" i="1"/>
  <c r="J985" i="1"/>
  <c r="K985" i="1" s="1"/>
  <c r="K974" i="1"/>
  <c r="L974" i="1"/>
  <c r="K889" i="1" l="1"/>
  <c r="J1013" i="1"/>
  <c r="J888" i="1"/>
  <c r="I1013" i="1"/>
  <c r="L971" i="1"/>
  <c r="K971" i="1"/>
  <c r="J943" i="1" l="1"/>
  <c r="J922" i="1"/>
  <c r="J915" i="1"/>
  <c r="J901" i="1"/>
  <c r="J894" i="1"/>
  <c r="I894" i="1"/>
  <c r="I1321" i="1" l="1"/>
  <c r="I1314" i="1"/>
  <c r="I1307" i="1"/>
  <c r="I1300" i="1"/>
  <c r="I1293" i="1"/>
  <c r="I1286" i="1"/>
  <c r="I1279" i="1"/>
  <c r="J1321" i="1"/>
  <c r="J1314" i="1"/>
  <c r="J820" i="1"/>
  <c r="I820" i="1"/>
  <c r="I831" i="1"/>
  <c r="I796" i="1"/>
  <c r="I792" i="1"/>
  <c r="I744" i="1"/>
  <c r="I569" i="1" s="1"/>
  <c r="I380" i="1" s="1"/>
  <c r="I743" i="1"/>
  <c r="I742" i="1"/>
  <c r="I567" i="1" s="1"/>
  <c r="L1321" i="1" l="1"/>
  <c r="J824" i="1"/>
  <c r="I789" i="1"/>
  <c r="L1314" i="1"/>
  <c r="I1272" i="1"/>
  <c r="J817" i="1"/>
  <c r="I741" i="1"/>
  <c r="I824" i="1"/>
  <c r="I740" i="1" l="1"/>
  <c r="I566" i="1"/>
  <c r="K1272" i="1"/>
  <c r="I817" i="1"/>
  <c r="J624" i="1" l="1"/>
  <c r="J621" i="1" s="1"/>
  <c r="J670" i="1"/>
  <c r="J677" i="1" l="1"/>
  <c r="K638" i="1"/>
  <c r="J656" i="1"/>
  <c r="J649" i="1"/>
  <c r="J642" i="1"/>
  <c r="J635" i="1"/>
  <c r="J628" i="1"/>
  <c r="J603" i="1"/>
  <c r="J600" i="1" s="1"/>
  <c r="J614" i="1"/>
  <c r="J607" i="1"/>
  <c r="J586" i="1"/>
  <c r="I810" i="1" l="1"/>
  <c r="I806" i="1"/>
  <c r="K806" i="1" s="1"/>
  <c r="L771" i="1"/>
  <c r="L768" i="1"/>
  <c r="J733" i="1"/>
  <c r="J726" i="1"/>
  <c r="J722" i="1"/>
  <c r="I733" i="1"/>
  <c r="I726" i="1"/>
  <c r="I722" i="1"/>
  <c r="I691" i="1"/>
  <c r="I684" i="1"/>
  <c r="L694" i="1"/>
  <c r="J691" i="1"/>
  <c r="I670" i="1"/>
  <c r="I663" i="1"/>
  <c r="I656" i="1"/>
  <c r="I649" i="1"/>
  <c r="I642" i="1"/>
  <c r="I635" i="1"/>
  <c r="K635" i="1" s="1"/>
  <c r="I628" i="1"/>
  <c r="I624" i="1"/>
  <c r="I603" i="1"/>
  <c r="J551" i="1"/>
  <c r="J544" i="1"/>
  <c r="J537" i="1"/>
  <c r="I551" i="1"/>
  <c r="I544" i="1"/>
  <c r="I537" i="1"/>
  <c r="I523" i="1"/>
  <c r="I502" i="1"/>
  <c r="I495" i="1"/>
  <c r="I481" i="1"/>
  <c r="I474" i="1"/>
  <c r="I467" i="1"/>
  <c r="I460" i="1"/>
  <c r="I453" i="1"/>
  <c r="I446" i="1"/>
  <c r="I438" i="1"/>
  <c r="I437" i="1"/>
  <c r="I436" i="1"/>
  <c r="I435" i="1"/>
  <c r="I434" i="1"/>
  <c r="I433" i="1"/>
  <c r="J425" i="1"/>
  <c r="J418" i="1"/>
  <c r="J411" i="1"/>
  <c r="J404" i="1"/>
  <c r="J397" i="1"/>
  <c r="J390" i="1"/>
  <c r="I425" i="1"/>
  <c r="I418" i="1"/>
  <c r="I411" i="1"/>
  <c r="I404" i="1"/>
  <c r="I397" i="1"/>
  <c r="I390" i="1"/>
  <c r="I568" i="1" l="1"/>
  <c r="J719" i="1"/>
  <c r="I432" i="1"/>
  <c r="I719" i="1"/>
  <c r="I600" i="1"/>
  <c r="I677" i="1"/>
  <c r="I621" i="1"/>
  <c r="I530" i="1"/>
  <c r="L691" i="1"/>
  <c r="L57" i="1" l="1"/>
  <c r="J54" i="1"/>
  <c r="I54" i="1"/>
  <c r="L50" i="1"/>
  <c r="J47" i="1"/>
  <c r="I47" i="1"/>
  <c r="K204" i="1"/>
  <c r="K205" i="1"/>
  <c r="J201" i="1"/>
  <c r="I201" i="1"/>
  <c r="K201" i="1" l="1"/>
  <c r="L54" i="1"/>
  <c r="L47" i="1"/>
  <c r="K274" i="1"/>
  <c r="K265" i="1"/>
  <c r="L267" i="1"/>
  <c r="L266" i="1"/>
  <c r="J264" i="1"/>
  <c r="I264" i="1"/>
  <c r="L274" i="1"/>
  <c r="L273" i="1"/>
  <c r="J271" i="1"/>
  <c r="I271" i="1"/>
  <c r="K209" i="1" l="1"/>
  <c r="K211" i="1"/>
  <c r="K210" i="1"/>
  <c r="K264" i="1"/>
  <c r="K271" i="1"/>
  <c r="L264" i="1"/>
  <c r="L271" i="1"/>
  <c r="I516" i="1"/>
  <c r="I515" i="1"/>
  <c r="I512" i="1"/>
  <c r="I509" i="1" l="1"/>
  <c r="I386" i="1"/>
  <c r="I385" i="1"/>
  <c r="I378" i="1" s="1"/>
  <c r="I389" i="1"/>
  <c r="I382" i="1" s="1"/>
  <c r="I384" i="1"/>
  <c r="I383" i="1" l="1"/>
  <c r="K763" i="1" l="1"/>
  <c r="J593" i="1" l="1"/>
  <c r="J1128" i="1" l="1"/>
  <c r="I1128" i="1"/>
  <c r="L557" i="1" l="1"/>
  <c r="L556" i="1"/>
  <c r="L555" i="1"/>
  <c r="L554" i="1"/>
  <c r="L553" i="1"/>
  <c r="L552" i="1"/>
  <c r="L551" i="1"/>
  <c r="L260" i="1" l="1"/>
  <c r="K260" i="1"/>
  <c r="L259" i="1"/>
  <c r="K259" i="1"/>
  <c r="J257" i="1"/>
  <c r="I257" i="1"/>
  <c r="L281" i="1"/>
  <c r="L280" i="1"/>
  <c r="J278" i="1"/>
  <c r="I278" i="1"/>
  <c r="K278" i="1" l="1"/>
  <c r="J208" i="1"/>
  <c r="K257" i="1"/>
  <c r="L257" i="1"/>
  <c r="L278" i="1"/>
  <c r="J309" i="1" l="1"/>
  <c r="J515" i="1" l="1"/>
  <c r="L1044" i="1" l="1"/>
  <c r="L1429" i="1" l="1"/>
  <c r="J1405" i="1"/>
  <c r="L764" i="1"/>
  <c r="I127" i="1" l="1"/>
  <c r="I113" i="1" s="1"/>
  <c r="J127" i="1"/>
  <c r="J113" i="1" s="1"/>
  <c r="L102" i="1"/>
  <c r="L101" i="1"/>
  <c r="L100" i="1"/>
  <c r="L99" i="1"/>
  <c r="L98" i="1"/>
  <c r="K98" i="1"/>
  <c r="L97" i="1"/>
  <c r="J96" i="1"/>
  <c r="I96" i="1"/>
  <c r="L96" i="1" l="1"/>
  <c r="K96" i="1"/>
  <c r="L120" i="1" l="1"/>
  <c r="L121" i="1"/>
  <c r="J516" i="1" l="1"/>
  <c r="L1413" i="1"/>
  <c r="L1416" i="1"/>
  <c r="K1413" i="1" l="1"/>
  <c r="K1416" i="1"/>
  <c r="I888" i="1" l="1"/>
  <c r="I377" i="1" s="1"/>
  <c r="I803" i="1" l="1"/>
  <c r="K803" i="1" s="1"/>
  <c r="K253" i="1"/>
  <c r="J117" i="1"/>
  <c r="I117" i="1"/>
  <c r="L117" i="1" l="1"/>
  <c r="L144" i="1"/>
  <c r="L143" i="1"/>
  <c r="L142" i="1"/>
  <c r="L141" i="1"/>
  <c r="K141" i="1"/>
  <c r="L140" i="1"/>
  <c r="L139" i="1"/>
  <c r="J138" i="1"/>
  <c r="I138" i="1"/>
  <c r="L127" i="1" l="1"/>
  <c r="K127" i="1"/>
  <c r="L138" i="1"/>
  <c r="K138" i="1"/>
  <c r="J1279" i="1"/>
  <c r="J1286" i="1"/>
  <c r="J1293" i="1"/>
  <c r="J1300" i="1"/>
  <c r="J1307" i="1"/>
  <c r="L1415" i="1" l="1"/>
  <c r="K1415" i="1"/>
  <c r="L1428" i="1"/>
  <c r="K1428" i="1"/>
  <c r="L1414" i="1"/>
  <c r="K1414" i="1"/>
  <c r="L958" i="1" l="1"/>
  <c r="L959" i="1"/>
  <c r="L960" i="1"/>
  <c r="J936" i="1"/>
  <c r="I1006" i="1"/>
  <c r="I1002" i="1"/>
  <c r="I999" i="1" l="1"/>
  <c r="I890" i="1"/>
  <c r="K756" i="1"/>
  <c r="K757" i="1"/>
  <c r="J761" i="1"/>
  <c r="J754" i="1"/>
  <c r="L749" i="1"/>
  <c r="K671" i="1"/>
  <c r="K672" i="1"/>
  <c r="K673" i="1"/>
  <c r="K617" i="1"/>
  <c r="J512" i="1"/>
  <c r="J523" i="1"/>
  <c r="J453" i="1"/>
  <c r="J460" i="1"/>
  <c r="J433" i="1"/>
  <c r="J434" i="1"/>
  <c r="J435" i="1"/>
  <c r="J436" i="1"/>
  <c r="J437" i="1"/>
  <c r="J438" i="1"/>
  <c r="J446" i="1"/>
  <c r="J467" i="1"/>
  <c r="J474" i="1"/>
  <c r="J481" i="1"/>
  <c r="J495" i="1"/>
  <c r="J502" i="1"/>
  <c r="L514" i="1"/>
  <c r="I887" i="1" l="1"/>
  <c r="I379" i="1"/>
  <c r="L513" i="1"/>
  <c r="L515" i="1"/>
  <c r="K515" i="1"/>
  <c r="K754" i="1"/>
  <c r="K761" i="1"/>
  <c r="J384" i="1"/>
  <c r="L754" i="1"/>
  <c r="L761" i="1"/>
  <c r="J385" i="1"/>
  <c r="J509" i="1"/>
  <c r="J432" i="1"/>
  <c r="L384" i="1" l="1"/>
  <c r="L385" i="1"/>
  <c r="I565" i="1"/>
  <c r="J743" i="1"/>
  <c r="L536" i="1" l="1"/>
  <c r="L534" i="1"/>
  <c r="K530" i="1"/>
  <c r="L523" i="1"/>
  <c r="L550" i="1"/>
  <c r="L549" i="1"/>
  <c r="L548" i="1"/>
  <c r="L547" i="1"/>
  <c r="L546" i="1"/>
  <c r="L545" i="1"/>
  <c r="L544" i="1"/>
  <c r="L543" i="1"/>
  <c r="L542" i="1"/>
  <c r="L541" i="1"/>
  <c r="L540" i="1"/>
  <c r="K540" i="1"/>
  <c r="L539" i="1"/>
  <c r="L538" i="1"/>
  <c r="L537" i="1"/>
  <c r="K537" i="1"/>
  <c r="L535" i="1"/>
  <c r="L533" i="1"/>
  <c r="K533" i="1"/>
  <c r="L532" i="1"/>
  <c r="L531" i="1"/>
  <c r="L530" i="1"/>
  <c r="L529" i="1"/>
  <c r="L528" i="1"/>
  <c r="L527" i="1"/>
  <c r="L526" i="1"/>
  <c r="L525" i="1"/>
  <c r="L524" i="1"/>
  <c r="I1090" i="1" l="1"/>
  <c r="J1090" i="1"/>
  <c r="K952" i="1"/>
  <c r="K953" i="1"/>
  <c r="K957" i="1"/>
  <c r="K959" i="1"/>
  <c r="K960" i="1"/>
  <c r="K964" i="1"/>
  <c r="K967" i="1"/>
  <c r="J932" i="1" l="1"/>
  <c r="J890" i="1" s="1"/>
  <c r="J887" i="1" s="1"/>
  <c r="I307" i="1" l="1"/>
  <c r="I308" i="1"/>
  <c r="I310" i="1"/>
  <c r="I311" i="1"/>
  <c r="I312" i="1"/>
  <c r="I313" i="1"/>
  <c r="I320" i="1"/>
  <c r="I327" i="1"/>
  <c r="I334" i="1"/>
  <c r="I341" i="1"/>
  <c r="I355" i="1"/>
  <c r="I362" i="1"/>
  <c r="I369" i="1"/>
  <c r="I1097" i="1"/>
  <c r="I1104" i="1"/>
  <c r="I1111" i="1"/>
  <c r="I1132" i="1"/>
  <c r="I1140" i="1"/>
  <c r="I1141" i="1"/>
  <c r="I1143" i="1"/>
  <c r="I1144" i="1"/>
  <c r="I1145" i="1"/>
  <c r="I1146" i="1"/>
  <c r="I1153" i="1"/>
  <c r="I1160" i="1"/>
  <c r="I1167" i="1"/>
  <c r="I1174" i="1"/>
  <c r="I1181" i="1"/>
  <c r="I1188" i="1"/>
  <c r="I1195" i="1"/>
  <c r="I1202" i="1"/>
  <c r="I1209" i="1"/>
  <c r="I1216" i="1"/>
  <c r="I1223" i="1"/>
  <c r="I1230" i="1"/>
  <c r="I1237" i="1"/>
  <c r="I1244" i="1"/>
  <c r="I1251" i="1"/>
  <c r="I1258" i="1"/>
  <c r="I1265" i="1"/>
  <c r="I1139" i="1" l="1"/>
  <c r="I306" i="1"/>
  <c r="J1419" i="1"/>
  <c r="K1419" i="1" s="1"/>
  <c r="J1412" i="1"/>
  <c r="K1412" i="1" s="1"/>
  <c r="L1426" i="1" l="1"/>
  <c r="K1429" i="1"/>
  <c r="I376" i="1"/>
  <c r="L1273" i="1"/>
  <c r="L1274" i="1"/>
  <c r="L1275" i="1"/>
  <c r="L1276" i="1"/>
  <c r="L1277" i="1"/>
  <c r="L1278" i="1"/>
  <c r="J1265" i="1"/>
  <c r="J1258" i="1"/>
  <c r="J1251" i="1"/>
  <c r="J1244" i="1"/>
  <c r="J1237" i="1"/>
  <c r="J1230" i="1"/>
  <c r="J1223" i="1"/>
  <c r="J1216" i="1"/>
  <c r="J1209" i="1"/>
  <c r="J1202" i="1"/>
  <c r="J1195" i="1"/>
  <c r="J1188" i="1"/>
  <c r="J1181" i="1"/>
  <c r="J1174" i="1"/>
  <c r="J1167" i="1"/>
  <c r="J1160" i="1"/>
  <c r="J1153" i="1"/>
  <c r="J1146" i="1"/>
  <c r="J1145" i="1"/>
  <c r="J1144" i="1"/>
  <c r="J1143" i="1"/>
  <c r="J1141" i="1"/>
  <c r="J1140" i="1"/>
  <c r="J386" i="1"/>
  <c r="J389" i="1"/>
  <c r="J382" i="1" s="1"/>
  <c r="K389" i="1" l="1"/>
  <c r="L387" i="1"/>
  <c r="J1139" i="1"/>
  <c r="L388" i="1"/>
  <c r="K386" i="1"/>
  <c r="J383" i="1"/>
  <c r="L386" i="1"/>
  <c r="K1426" i="1"/>
  <c r="L806" i="1" l="1"/>
  <c r="L813" i="1"/>
  <c r="L799" i="1"/>
  <c r="K799" i="1"/>
  <c r="J796" i="1"/>
  <c r="K796" i="1" s="1"/>
  <c r="J741" i="1"/>
  <c r="J566" i="1" s="1"/>
  <c r="J377" i="1" s="1"/>
  <c r="J742" i="1"/>
  <c r="J567" i="1" s="1"/>
  <c r="J378" i="1" s="1"/>
  <c r="J744" i="1"/>
  <c r="L758" i="1"/>
  <c r="L757" i="1"/>
  <c r="L756" i="1"/>
  <c r="L750" i="1"/>
  <c r="L748" i="1"/>
  <c r="L747" i="1"/>
  <c r="L736" i="1"/>
  <c r="L729" i="1"/>
  <c r="K729" i="1"/>
  <c r="L617" i="1"/>
  <c r="L610" i="1"/>
  <c r="L659" i="1"/>
  <c r="K659" i="1"/>
  <c r="L652" i="1"/>
  <c r="K652" i="1"/>
  <c r="L645" i="1"/>
  <c r="L638" i="1"/>
  <c r="L631" i="1"/>
  <c r="K614" i="1"/>
  <c r="J575" i="1"/>
  <c r="J568" i="1" s="1"/>
  <c r="J576" i="1"/>
  <c r="L596" i="1"/>
  <c r="K596" i="1"/>
  <c r="L589" i="1"/>
  <c r="K586" i="1"/>
  <c r="L582" i="1"/>
  <c r="J379" i="1" l="1"/>
  <c r="J569" i="1"/>
  <c r="J380" i="1" s="1"/>
  <c r="J740" i="1"/>
  <c r="L719" i="1"/>
  <c r="J810" i="1"/>
  <c r="K810" i="1" s="1"/>
  <c r="L733" i="1"/>
  <c r="L796" i="1"/>
  <c r="L722" i="1"/>
  <c r="K722" i="1"/>
  <c r="K726" i="1"/>
  <c r="L726" i="1"/>
  <c r="L579" i="1"/>
  <c r="L586" i="1"/>
  <c r="K593" i="1"/>
  <c r="L614" i="1"/>
  <c r="K649" i="1"/>
  <c r="K656" i="1"/>
  <c r="L607" i="1"/>
  <c r="L593" i="1"/>
  <c r="L624" i="1"/>
  <c r="K624" i="1"/>
  <c r="L628" i="1"/>
  <c r="L635" i="1"/>
  <c r="L642" i="1"/>
  <c r="L649" i="1"/>
  <c r="L656" i="1"/>
  <c r="J565" i="1" l="1"/>
  <c r="J376" i="1"/>
  <c r="K569" i="1"/>
  <c r="L569" i="1"/>
  <c r="K382" i="1"/>
  <c r="K380" i="1"/>
  <c r="L810" i="1"/>
  <c r="K719" i="1"/>
  <c r="J27" i="1" l="1"/>
  <c r="J20" i="1" s="1"/>
  <c r="J28" i="1"/>
  <c r="J21" i="1" s="1"/>
  <c r="J29" i="1"/>
  <c r="J22" i="1" s="1"/>
  <c r="J30" i="1"/>
  <c r="J23" i="1" s="1"/>
  <c r="J31" i="1"/>
  <c r="J24" i="1" s="1"/>
  <c r="J32" i="1"/>
  <c r="J25" i="1" s="1"/>
  <c r="I28" i="1"/>
  <c r="I21" i="1" s="1"/>
  <c r="I29" i="1"/>
  <c r="I22" i="1" s="1"/>
  <c r="I30" i="1"/>
  <c r="I23" i="1" s="1"/>
  <c r="I31" i="1"/>
  <c r="I24" i="1" s="1"/>
  <c r="I32" i="1"/>
  <c r="I25" i="1" s="1"/>
  <c r="I27" i="1"/>
  <c r="I20" i="1" s="1"/>
  <c r="J124" i="1" l="1"/>
  <c r="I124" i="1"/>
  <c r="L165" i="1"/>
  <c r="L164" i="1"/>
  <c r="L163" i="1"/>
  <c r="L162" i="1"/>
  <c r="K162" i="1"/>
  <c r="L161" i="1"/>
  <c r="L160" i="1"/>
  <c r="J159" i="1"/>
  <c r="I159" i="1"/>
  <c r="J311" i="1"/>
  <c r="J312" i="1"/>
  <c r="J305" i="1" s="1"/>
  <c r="K357" i="1"/>
  <c r="K358" i="1"/>
  <c r="L364" i="1"/>
  <c r="L363" i="1"/>
  <c r="L365" i="1"/>
  <c r="L366" i="1"/>
  <c r="L367" i="1"/>
  <c r="L368" i="1"/>
  <c r="J362" i="1"/>
  <c r="L375" i="1"/>
  <c r="L374" i="1"/>
  <c r="L373" i="1"/>
  <c r="L372" i="1"/>
  <c r="K372" i="1"/>
  <c r="L371" i="1"/>
  <c r="L370" i="1"/>
  <c r="J369" i="1"/>
  <c r="K365" i="1"/>
  <c r="L361" i="1"/>
  <c r="L360" i="1"/>
  <c r="L359" i="1"/>
  <c r="L358" i="1"/>
  <c r="L357" i="1"/>
  <c r="L356" i="1"/>
  <c r="J355" i="1"/>
  <c r="L347" i="1"/>
  <c r="L346" i="1"/>
  <c r="L345" i="1"/>
  <c r="L343" i="1"/>
  <c r="L342" i="1"/>
  <c r="J341" i="1"/>
  <c r="L340" i="1"/>
  <c r="L339" i="1"/>
  <c r="L338" i="1"/>
  <c r="L336" i="1"/>
  <c r="L335" i="1"/>
  <c r="J334" i="1"/>
  <c r="L333" i="1"/>
  <c r="L332" i="1"/>
  <c r="L331" i="1"/>
  <c r="L330" i="1"/>
  <c r="K330" i="1"/>
  <c r="L329" i="1"/>
  <c r="L328" i="1"/>
  <c r="J327" i="1"/>
  <c r="L326" i="1"/>
  <c r="L325" i="1"/>
  <c r="L324" i="1"/>
  <c r="L323" i="1"/>
  <c r="K323" i="1"/>
  <c r="L322" i="1"/>
  <c r="L321" i="1"/>
  <c r="J320" i="1"/>
  <c r="L319" i="1"/>
  <c r="L318" i="1"/>
  <c r="L317" i="1"/>
  <c r="K317" i="1"/>
  <c r="L316" i="1"/>
  <c r="K316" i="1"/>
  <c r="L315" i="1"/>
  <c r="L314" i="1"/>
  <c r="J313" i="1"/>
  <c r="J310" i="1"/>
  <c r="J308" i="1"/>
  <c r="J307" i="1"/>
  <c r="L253" i="1"/>
  <c r="L252" i="1"/>
  <c r="K252" i="1"/>
  <c r="J250" i="1"/>
  <c r="I250" i="1"/>
  <c r="L246" i="1"/>
  <c r="K246" i="1"/>
  <c r="L244" i="1"/>
  <c r="K244" i="1"/>
  <c r="J243" i="1"/>
  <c r="I243" i="1"/>
  <c r="L239" i="1"/>
  <c r="K239" i="1"/>
  <c r="J236" i="1"/>
  <c r="I236" i="1"/>
  <c r="L232" i="1"/>
  <c r="K232" i="1"/>
  <c r="L231" i="1"/>
  <c r="K231" i="1"/>
  <c r="J229" i="1"/>
  <c r="I229" i="1"/>
  <c r="L225" i="1"/>
  <c r="K225" i="1"/>
  <c r="L224" i="1"/>
  <c r="K224" i="1"/>
  <c r="J222" i="1"/>
  <c r="I222" i="1"/>
  <c r="L218" i="1"/>
  <c r="K218" i="1"/>
  <c r="L217" i="1"/>
  <c r="K217" i="1"/>
  <c r="J215" i="1"/>
  <c r="I215" i="1"/>
  <c r="L186" i="1"/>
  <c r="L185" i="1"/>
  <c r="L184" i="1"/>
  <c r="L183" i="1"/>
  <c r="K183" i="1"/>
  <c r="L182" i="1"/>
  <c r="L181" i="1"/>
  <c r="J180" i="1"/>
  <c r="I180" i="1"/>
  <c r="L179" i="1"/>
  <c r="L178" i="1"/>
  <c r="L177" i="1"/>
  <c r="L176" i="1"/>
  <c r="K176" i="1"/>
  <c r="L175" i="1"/>
  <c r="L174" i="1"/>
  <c r="J173" i="1"/>
  <c r="I173" i="1"/>
  <c r="J172" i="1"/>
  <c r="J116" i="1" s="1"/>
  <c r="I172" i="1"/>
  <c r="I116" i="1" s="1"/>
  <c r="J171" i="1"/>
  <c r="J115" i="1" s="1"/>
  <c r="I171" i="1"/>
  <c r="I115" i="1" s="1"/>
  <c r="J170" i="1"/>
  <c r="J114" i="1" s="1"/>
  <c r="I170" i="1"/>
  <c r="I114" i="1" s="1"/>
  <c r="J168" i="1"/>
  <c r="J112" i="1" s="1"/>
  <c r="I168" i="1"/>
  <c r="I112" i="1" s="1"/>
  <c r="J167" i="1"/>
  <c r="J111" i="1" s="1"/>
  <c r="I167" i="1"/>
  <c r="I111" i="1" s="1"/>
  <c r="L151" i="1"/>
  <c r="L150" i="1"/>
  <c r="L149" i="1"/>
  <c r="L148" i="1"/>
  <c r="K148" i="1"/>
  <c r="L147" i="1"/>
  <c r="L146" i="1"/>
  <c r="J145" i="1"/>
  <c r="I145" i="1"/>
  <c r="L137" i="1"/>
  <c r="L136" i="1"/>
  <c r="L135" i="1"/>
  <c r="L134" i="1"/>
  <c r="K134" i="1"/>
  <c r="L133" i="1"/>
  <c r="L132" i="1"/>
  <c r="J131" i="1"/>
  <c r="I131" i="1"/>
  <c r="L109" i="1"/>
  <c r="L108" i="1"/>
  <c r="L107" i="1"/>
  <c r="L106" i="1"/>
  <c r="L105" i="1"/>
  <c r="K105" i="1"/>
  <c r="L104" i="1"/>
  <c r="J103" i="1"/>
  <c r="I103" i="1"/>
  <c r="L95" i="1"/>
  <c r="L94" i="1"/>
  <c r="L93" i="1"/>
  <c r="L92" i="1"/>
  <c r="L91" i="1"/>
  <c r="L90" i="1"/>
  <c r="J89" i="1"/>
  <c r="I89" i="1"/>
  <c r="L88" i="1"/>
  <c r="L87" i="1"/>
  <c r="L86" i="1"/>
  <c r="L85" i="1"/>
  <c r="L84" i="1"/>
  <c r="K84" i="1"/>
  <c r="L83" i="1"/>
  <c r="K83" i="1"/>
  <c r="J82" i="1"/>
  <c r="I82" i="1"/>
  <c r="L43" i="1"/>
  <c r="J40" i="1"/>
  <c r="I40" i="1"/>
  <c r="L36" i="1"/>
  <c r="J33" i="1"/>
  <c r="I33" i="1"/>
  <c r="L29" i="1"/>
  <c r="J18" i="1" l="1"/>
  <c r="J110" i="1"/>
  <c r="J300" i="1"/>
  <c r="J13" i="1" s="1"/>
  <c r="J303" i="1"/>
  <c r="J16" i="1" s="1"/>
  <c r="K124" i="1"/>
  <c r="L124" i="1"/>
  <c r="K114" i="1"/>
  <c r="L352" i="1"/>
  <c r="L362" i="1"/>
  <c r="L312" i="1"/>
  <c r="L311" i="1"/>
  <c r="L354" i="1"/>
  <c r="L353" i="1"/>
  <c r="L40" i="1"/>
  <c r="L209" i="1"/>
  <c r="K215" i="1"/>
  <c r="K222" i="1"/>
  <c r="K229" i="1"/>
  <c r="K236" i="1"/>
  <c r="K243" i="1"/>
  <c r="K159" i="1"/>
  <c r="L212" i="1"/>
  <c r="L213" i="1"/>
  <c r="L214" i="1"/>
  <c r="K369" i="1"/>
  <c r="L33" i="1"/>
  <c r="K313" i="1"/>
  <c r="I303" i="1"/>
  <c r="I16" i="1" s="1"/>
  <c r="K82" i="1"/>
  <c r="I19" i="1"/>
  <c r="I110" i="1"/>
  <c r="L22" i="1"/>
  <c r="L159" i="1"/>
  <c r="L23" i="1"/>
  <c r="K250" i="1"/>
  <c r="K20" i="1"/>
  <c r="L21" i="1"/>
  <c r="J26" i="1"/>
  <c r="I26" i="1"/>
  <c r="L82" i="1"/>
  <c r="L89" i="1"/>
  <c r="K103" i="1"/>
  <c r="L111" i="1"/>
  <c r="L112" i="1"/>
  <c r="L115" i="1"/>
  <c r="L116" i="1"/>
  <c r="K131" i="1"/>
  <c r="L167" i="1"/>
  <c r="L168" i="1"/>
  <c r="K169" i="1"/>
  <c r="L170" i="1"/>
  <c r="L171" i="1"/>
  <c r="L172" i="1"/>
  <c r="L307" i="1"/>
  <c r="L308" i="1"/>
  <c r="K309" i="1"/>
  <c r="K310" i="1"/>
  <c r="L341" i="1"/>
  <c r="I301" i="1"/>
  <c r="I14" i="1" s="1"/>
  <c r="L20" i="1"/>
  <c r="J302" i="1"/>
  <c r="J15" i="1" s="1"/>
  <c r="I304" i="1"/>
  <c r="I17" i="1" s="1"/>
  <c r="I300" i="1"/>
  <c r="K350" i="1"/>
  <c r="K351" i="1"/>
  <c r="K362" i="1"/>
  <c r="L355" i="1"/>
  <c r="I302" i="1"/>
  <c r="I15" i="1" s="1"/>
  <c r="L24" i="1"/>
  <c r="L25" i="1"/>
  <c r="L103" i="1"/>
  <c r="K320" i="1"/>
  <c r="L327" i="1"/>
  <c r="L334" i="1"/>
  <c r="J348" i="1"/>
  <c r="K21" i="1"/>
  <c r="L145" i="1"/>
  <c r="I166" i="1"/>
  <c r="J166" i="1"/>
  <c r="L173" i="1"/>
  <c r="K180" i="1"/>
  <c r="I208" i="1"/>
  <c r="L210" i="1"/>
  <c r="L211" i="1"/>
  <c r="J306" i="1"/>
  <c r="L131" i="1"/>
  <c r="K145" i="1"/>
  <c r="L169" i="1"/>
  <c r="K173" i="1"/>
  <c r="L180" i="1"/>
  <c r="L215" i="1"/>
  <c r="L222" i="1"/>
  <c r="L229" i="1"/>
  <c r="L236" i="1"/>
  <c r="L243" i="1"/>
  <c r="L250" i="1"/>
  <c r="J301" i="1"/>
  <c r="J14" i="1" s="1"/>
  <c r="J304" i="1"/>
  <c r="J17" i="1" s="1"/>
  <c r="I305" i="1"/>
  <c r="I18" i="1" s="1"/>
  <c r="L309" i="1"/>
  <c r="L310" i="1"/>
  <c r="L313" i="1"/>
  <c r="L320" i="1"/>
  <c r="K327" i="1"/>
  <c r="L349" i="1"/>
  <c r="L350" i="1"/>
  <c r="L351" i="1"/>
  <c r="K355" i="1"/>
  <c r="L369" i="1"/>
  <c r="K303" i="1" l="1"/>
  <c r="L303" i="1"/>
  <c r="L110" i="1"/>
  <c r="L114" i="1"/>
  <c r="I13" i="1"/>
  <c r="K302" i="1"/>
  <c r="L302" i="1"/>
  <c r="J19" i="1"/>
  <c r="K19" i="1" s="1"/>
  <c r="L166" i="1"/>
  <c r="K113" i="1"/>
  <c r="L113" i="1"/>
  <c r="K208" i="1"/>
  <c r="L26" i="1"/>
  <c r="L306" i="1"/>
  <c r="L300" i="1"/>
  <c r="L348" i="1"/>
  <c r="K306" i="1"/>
  <c r="K166" i="1"/>
  <c r="K348" i="1"/>
  <c r="I299" i="1"/>
  <c r="L305" i="1"/>
  <c r="K301" i="1"/>
  <c r="J299" i="1"/>
  <c r="L208" i="1"/>
  <c r="L301" i="1"/>
  <c r="L304" i="1"/>
  <c r="K110" i="1" l="1"/>
  <c r="L19" i="1"/>
  <c r="L299" i="1"/>
  <c r="K299" i="1"/>
  <c r="J1433" i="1" l="1"/>
  <c r="J1132" i="1"/>
  <c r="J1111" i="1"/>
  <c r="J1104" i="1"/>
  <c r="J1097" i="1"/>
  <c r="L1072" i="1"/>
  <c r="L1037" i="1"/>
  <c r="L1035" i="1"/>
  <c r="L1016" i="1"/>
  <c r="K1016" i="1"/>
  <c r="L1009" i="1"/>
  <c r="L1002" i="1"/>
  <c r="L981" i="1"/>
  <c r="L953" i="1"/>
  <c r="L939" i="1"/>
  <c r="L932" i="1"/>
  <c r="J929" i="1"/>
  <c r="L904" i="1"/>
  <c r="L897" i="1"/>
  <c r="K897" i="1"/>
  <c r="L792" i="1"/>
  <c r="K792" i="1"/>
  <c r="J789" i="1"/>
  <c r="J684" i="1"/>
  <c r="L676" i="1"/>
  <c r="L673" i="1"/>
  <c r="L672" i="1"/>
  <c r="L671" i="1"/>
  <c r="K670" i="1"/>
  <c r="L669" i="1"/>
  <c r="L668" i="1"/>
  <c r="L667" i="1"/>
  <c r="L666" i="1"/>
  <c r="L665" i="1"/>
  <c r="L664" i="1"/>
  <c r="J663" i="1"/>
  <c r="L627" i="1"/>
  <c r="L626" i="1"/>
  <c r="L625" i="1"/>
  <c r="L623" i="1"/>
  <c r="L622" i="1"/>
  <c r="L606" i="1"/>
  <c r="L605" i="1"/>
  <c r="L604" i="1"/>
  <c r="L603" i="1"/>
  <c r="K603" i="1"/>
  <c r="L602" i="1"/>
  <c r="L601" i="1"/>
  <c r="L575" i="1"/>
  <c r="K575" i="1"/>
  <c r="J572" i="1"/>
  <c r="L568" i="1"/>
  <c r="K568" i="1"/>
  <c r="L567" i="1"/>
  <c r="K567" i="1"/>
  <c r="L566" i="1"/>
  <c r="K566" i="1"/>
  <c r="L512" i="1"/>
  <c r="L511" i="1"/>
  <c r="L510" i="1"/>
  <c r="L887" i="1" l="1"/>
  <c r="K1013" i="1"/>
  <c r="L740" i="1"/>
  <c r="K621" i="1"/>
  <c r="L1279" i="1"/>
  <c r="L621" i="1"/>
  <c r="K383" i="1"/>
  <c r="L680" i="1"/>
  <c r="L681" i="1"/>
  <c r="L682" i="1"/>
  <c r="L683" i="1"/>
  <c r="L684" i="1"/>
  <c r="L687" i="1"/>
  <c r="L741" i="1"/>
  <c r="L742" i="1"/>
  <c r="L744" i="1"/>
  <c r="L745" i="1"/>
  <c r="L746" i="1"/>
  <c r="L789" i="1"/>
  <c r="L803" i="1"/>
  <c r="L823" i="1"/>
  <c r="L890" i="1"/>
  <c r="L894" i="1"/>
  <c r="L901" i="1"/>
  <c r="L929" i="1"/>
  <c r="L936" i="1"/>
  <c r="L943" i="1"/>
  <c r="L950" i="1"/>
  <c r="L957" i="1"/>
  <c r="L1031" i="1"/>
  <c r="L1034" i="1"/>
  <c r="L1041" i="1"/>
  <c r="L1090" i="1"/>
  <c r="L1097" i="1"/>
  <c r="L1139" i="1"/>
  <c r="L1146" i="1"/>
  <c r="L1153" i="1"/>
  <c r="L1160" i="1"/>
  <c r="L1167" i="1"/>
  <c r="L1174" i="1"/>
  <c r="L1181" i="1"/>
  <c r="L1188" i="1"/>
  <c r="L1216" i="1"/>
  <c r="L1230" i="1"/>
  <c r="L1237" i="1"/>
  <c r="L1244" i="1"/>
  <c r="L1265" i="1"/>
  <c r="L1272" i="1"/>
  <c r="L1286" i="1"/>
  <c r="L1293" i="1"/>
  <c r="L1300" i="1"/>
  <c r="L1307" i="1"/>
  <c r="L1412" i="1"/>
  <c r="L964" i="1"/>
  <c r="L967" i="1"/>
  <c r="K950" i="1"/>
  <c r="L978" i="1"/>
  <c r="L985" i="1"/>
  <c r="K946" i="1"/>
  <c r="L509" i="1"/>
  <c r="L517" i="1"/>
  <c r="L518" i="1"/>
  <c r="L519" i="1"/>
  <c r="L520" i="1"/>
  <c r="L946" i="1"/>
  <c r="L988" i="1"/>
  <c r="L999" i="1"/>
  <c r="L1006" i="1"/>
  <c r="L1013" i="1"/>
  <c r="L1020" i="1"/>
  <c r="L1027" i="1"/>
  <c r="L1028" i="1"/>
  <c r="L1029" i="1"/>
  <c r="L1062" i="1"/>
  <c r="L1065" i="1"/>
  <c r="L1069" i="1"/>
  <c r="L521" i="1"/>
  <c r="L522" i="1"/>
  <c r="L565" i="1"/>
  <c r="L572" i="1"/>
  <c r="L600" i="1"/>
  <c r="L663" i="1"/>
  <c r="L670" i="1"/>
  <c r="K677" i="1"/>
  <c r="K680" i="1"/>
  <c r="K684" i="1"/>
  <c r="K687" i="1"/>
  <c r="K741" i="1"/>
  <c r="K744" i="1"/>
  <c r="K789" i="1"/>
  <c r="K565" i="1"/>
  <c r="K572" i="1"/>
  <c r="K600" i="1"/>
  <c r="L677" i="1"/>
  <c r="L678" i="1"/>
  <c r="L679" i="1"/>
  <c r="L817" i="1"/>
  <c r="L820" i="1"/>
  <c r="L1030" i="1"/>
  <c r="L1104" i="1"/>
  <c r="L1111" i="1"/>
  <c r="L1132" i="1"/>
  <c r="K742" i="1"/>
  <c r="K890" i="1"/>
  <c r="K894" i="1"/>
  <c r="L1195" i="1"/>
  <c r="L389" i="1"/>
  <c r="K509" i="1"/>
  <c r="L516" i="1"/>
  <c r="K943" i="1"/>
  <c r="L1202" i="1"/>
  <c r="L1209" i="1"/>
  <c r="K887" i="1" l="1"/>
  <c r="K16" i="1"/>
  <c r="K18" i="1"/>
  <c r="L380" i="1"/>
  <c r="L743" i="1"/>
  <c r="K740" i="1"/>
  <c r="K743" i="1"/>
  <c r="L16" i="1"/>
  <c r="L378" i="1"/>
  <c r="L18" i="1"/>
  <c r="L381" i="1"/>
  <c r="J12" i="1"/>
  <c r="K378" i="1"/>
  <c r="L382" i="1"/>
  <c r="K13" i="1"/>
  <c r="K516" i="1"/>
  <c r="L15" i="1" l="1"/>
  <c r="K15" i="1"/>
  <c r="L14" i="1"/>
  <c r="K14" i="1"/>
  <c r="L13" i="1"/>
  <c r="I12" i="1"/>
  <c r="L12" i="1" s="1"/>
  <c r="L17" i="1"/>
  <c r="L376" i="1"/>
  <c r="L377" i="1"/>
  <c r="K377" i="1"/>
  <c r="L383" i="1"/>
  <c r="L379" i="1"/>
  <c r="K379" i="1"/>
  <c r="K12" i="1" l="1"/>
  <c r="K376" i="1"/>
  <c r="J17" i="3" l="1"/>
  <c r="E16" i="3"/>
  <c r="D16" i="3"/>
  <c r="C4" i="2" l="1"/>
  <c r="C3" i="2"/>
  <c r="C5" i="2"/>
  <c r="C2" i="2" l="1"/>
</calcChain>
</file>

<file path=xl/sharedStrings.xml><?xml version="1.0" encoding="utf-8"?>
<sst xmlns="http://schemas.openxmlformats.org/spreadsheetml/2006/main" count="2268" uniqueCount="536">
  <si>
    <t>Ответственный исполнитель (Ф.И.О., должность)</t>
  </si>
  <si>
    <t>всего</t>
  </si>
  <si>
    <t>Отдельное мероприятие «Развитие системы прогнозирования и оценка деятельности органов местного самоуправления»</t>
  </si>
  <si>
    <t>№ п/п</t>
  </si>
  <si>
    <t>начало реализации</t>
  </si>
  <si>
    <t>окончание реализации</t>
  </si>
  <si>
    <t>Источники финансирования</t>
  </si>
  <si>
    <t>1</t>
  </si>
  <si>
    <t>не требуется</t>
  </si>
  <si>
    <t>бюджет Вятскополянского района</t>
  </si>
  <si>
    <t>Отдельное мероприятие «Содействие занятости населения»</t>
  </si>
  <si>
    <t>Подготовка доклада главы администрации Вятскополянского района о достигнутых значениях показателей для оценки эффективности деятельности органов местного самоуправления городских округов и муниципальных районов</t>
  </si>
  <si>
    <t>Отдельное мероприятие «Поддержка и развитие малого предпринимательства»</t>
  </si>
  <si>
    <t>внебюджетные источники</t>
  </si>
  <si>
    <t>федеральный бюджет</t>
  </si>
  <si>
    <t>областной бюджет</t>
  </si>
  <si>
    <t>бюджеты поселений</t>
  </si>
  <si>
    <t>бюджеты других муниципальных районов и городских округов</t>
  </si>
  <si>
    <t xml:space="preserve">внебюджетные источники  </t>
  </si>
  <si>
    <t>Временное трудоустройство несовершеннолетних граждан в возрасте от 14 до 18 лет</t>
  </si>
  <si>
    <t>Ожидаемый результат реализации мероприятия муниципальной программы (краткое описание)</t>
  </si>
  <si>
    <t>Обеспечение качества прогнозирования социально-экономического развития Вятскополянского района</t>
  </si>
  <si>
    <t>Анализ исполнения показателей прогноза социально-экономического развития Вятскополянского района</t>
  </si>
  <si>
    <t>Повышение эффективности деятельности органов местного самоуправления</t>
  </si>
  <si>
    <t>Формирование благоприятной правовой среды, стимулирующей развитие малого предпринимательства, укрепление социального статуса, повышение престижа предпринимательской деятельности</t>
  </si>
  <si>
    <t>2</t>
  </si>
  <si>
    <t>2.1</t>
  </si>
  <si>
    <t>Отдельное мероприятие «Профилактика правонарушений и обеспечение общественного порядка»</t>
  </si>
  <si>
    <t>2.1.1</t>
  </si>
  <si>
    <t>2.1.2</t>
  </si>
  <si>
    <t>Профилактика правонарушений среди несовершеннолетних и молодежи</t>
  </si>
  <si>
    <t>Информационно-пропагандистская деятельность</t>
  </si>
  <si>
    <t>2.1.3</t>
  </si>
  <si>
    <t>2.2</t>
  </si>
  <si>
    <t>2.2.1</t>
  </si>
  <si>
    <t>Профилактика асоциальных явлений в молодежной среде</t>
  </si>
  <si>
    <t>2.2.2</t>
  </si>
  <si>
    <t>2.3</t>
  </si>
  <si>
    <t>Отдельное мероприятие «Реализация молодежной политики»</t>
  </si>
  <si>
    <t>2.3.1</t>
  </si>
  <si>
    <t>Проведение конкурсов в сфере молодежной политики</t>
  </si>
  <si>
    <t>Духовно-нравственное и гражданско-патриотическое воспитание молодежи</t>
  </si>
  <si>
    <t>Реализация творческого потенциала</t>
  </si>
  <si>
    <t>Отдельное мероприятие «Обеспечение жильем молодых семей»</t>
  </si>
  <si>
    <t>Отдельное мероприятие «Развитие физической культуры и массового спорта»</t>
  </si>
  <si>
    <t>Физкультурно-спортивная работа среди населения, приобщение детей и молодежи к занятиям в спортивных секциях</t>
  </si>
  <si>
    <t>Организация и проведение районных мероприятий</t>
  </si>
  <si>
    <t>Отдельное мероприятие «Деятельность межпоселенческих учреждений культуры»</t>
  </si>
  <si>
    <t>Организация и проведение мероприятий с общественными объединениями и НОК</t>
  </si>
  <si>
    <t>9</t>
  </si>
  <si>
    <t>Отдельное мероприятие «Развитие строительства, архитектуры и жилищно-коммунального хозяйства»</t>
  </si>
  <si>
    <t>Стимулирование развития малоэтажного жилищного строительства в целях увеличения предложения жилья экономкласса, вовлечение в оборот новых земельных участков</t>
  </si>
  <si>
    <t xml:space="preserve">Полевщикова И.П., заведующая отделом социального развития </t>
  </si>
  <si>
    <t xml:space="preserve">Питиримова И.В., заместитель заведующего отделом социального развития </t>
  </si>
  <si>
    <t>Разработка программ комплексного развития инженерной инфраструктуры</t>
  </si>
  <si>
    <t>3</t>
  </si>
  <si>
    <t>Подпрограмма «Обеспечение безопасности жизнедеятельности населения»</t>
  </si>
  <si>
    <t>4</t>
  </si>
  <si>
    <t>Подпрограмма «Энергосбережение и повышение энергетической эффективности Вятскополянского района»</t>
  </si>
  <si>
    <t>5</t>
  </si>
  <si>
    <t>Закурдаева Л.А., заведующая отделом бухгалтерского учета и финансов</t>
  </si>
  <si>
    <t>6</t>
  </si>
  <si>
    <t>Князева А.И., заведующая отделом муниципальной службы и кадров</t>
  </si>
  <si>
    <t>7</t>
  </si>
  <si>
    <t>10</t>
  </si>
  <si>
    <t>Отдельное мероприятие «Развитие информационного общества и формирование электронного Правительства»</t>
  </si>
  <si>
    <t>Отдельное мероприятие «Совершенствование энергетического менеджмента»</t>
  </si>
  <si>
    <t>Налаживание энергоэффективной и надежной работы энергосистемы района, повышение энергоэффективности и привлекательности для инвесторов</t>
  </si>
  <si>
    <t>4.1</t>
  </si>
  <si>
    <t>Организация повышения квалификации руководителей, специалистов органов местного самоуправления, организаций с муниципальным участием, по курсу «Энергосбережение и повышение энергетической эффективности»</t>
  </si>
  <si>
    <t>4.1.1</t>
  </si>
  <si>
    <t>Создание и обеспечение функционирования муниципальной системы мониторинга энергосбережения, включая сбор данных для государственной информационной системы в области энергосбережения и повышения энергетической эффективности</t>
  </si>
  <si>
    <t>4.1.2</t>
  </si>
  <si>
    <t>Информационное обеспечение реализации подпрограммы, в том числе освещение в средствах массовой информации, проведение конференций, выставок, семинаров, конкурсов,  и иных мероприятий по пропаганде энергосбережения, распространение социальной рекламы в сфере энергосбережения</t>
  </si>
  <si>
    <t>4.2</t>
  </si>
  <si>
    <t>Отдельное мероприятие «Сокращение бюджетных расходов на потребление ЭР»</t>
  </si>
  <si>
    <t>4.2.1</t>
  </si>
  <si>
    <t>Проведение энергетических обследований (с разработкой энергопаспорта) зданий, строений, сооружений, принадлежащим на праве собственности или ином законном основании организациям с участием муниципального образования (далее - здания, строения, сооружения), сбор и анализ информации об энергопотреблении зданий, строений, сооружений, в том числе их ранжирование по удельному энергопотреблению и очередности проведения мероприятий по энергосбережению</t>
  </si>
  <si>
    <t>Отдельное мероприятие «Охрана окружающей среды Вятскополянского района»</t>
  </si>
  <si>
    <t>3.1</t>
  </si>
  <si>
    <t>3.2</t>
  </si>
  <si>
    <t>3.3</t>
  </si>
  <si>
    <t>3.4</t>
  </si>
  <si>
    <t>Отдельное мероприятие «Защита населения и территории Вятскополянского района от чрезвычайных ситуаций природного и техногенного характера»</t>
  </si>
  <si>
    <t>Отдельное мероприятие «Обеспечение безопасности дорожного движения в Вятскополянском районе»</t>
  </si>
  <si>
    <t>3.1.1</t>
  </si>
  <si>
    <t>3.1.2</t>
  </si>
  <si>
    <t>3.2.1</t>
  </si>
  <si>
    <t>Расходование средств резервного фонда администрации Вятскополянского района в целях ликвидации ЧС, возникших на территории района</t>
  </si>
  <si>
    <t>3.3.1</t>
  </si>
  <si>
    <t xml:space="preserve">Содержание автомобильных дорог общего пользования местного значения Вятскополянского района и сооружений на них </t>
  </si>
  <si>
    <t>3.3.2</t>
  </si>
  <si>
    <t>3.3.3</t>
  </si>
  <si>
    <t>Габдулбаров Р.Р.,заместитель главы администрации Вятскополянского района по жизнеобеспечению</t>
  </si>
  <si>
    <t>Обеспечение деятельности администрации вятскополянского района</t>
  </si>
  <si>
    <t>Отдельное мероприятие «Меры противодействия немедицинскому потреблению наркотических средств и их незаконному обороту»</t>
  </si>
  <si>
    <t xml:space="preserve">Проведение конкурсов экологической направленности. </t>
  </si>
  <si>
    <t>Проведение инструктивных совещаний, семинаров по соблюдению правил дорожного движения с педагогами, родителями, учащимися общеобразовательных и дошкольных учреждений</t>
  </si>
  <si>
    <t>Проведение районного смотра-конкурса среди дошкольных образовательных учреждений «Зелёный огонёк»</t>
  </si>
  <si>
    <t>Проведение районного смотра-конкурса среди образовательных учреждений «Безопасное колесо»</t>
  </si>
  <si>
    <t>Проведение районного смотра-конкурса «Методическая копилка»</t>
  </si>
  <si>
    <t>Отдельное мероприятие «Строительство автомобильных дорог общего пользования местного значения»</t>
  </si>
  <si>
    <t>3.5</t>
  </si>
  <si>
    <t>3.5.1</t>
  </si>
  <si>
    <t>Обеспечение межведомственного электронного взаимодействия с федеральными органами исполнительной власти при предоставлении государственных и муниципальных услуг</t>
  </si>
  <si>
    <t>Строительство автомобильной дороги от мостового перехода через р.Вятка до выхода на автомобильную дорогу от пгт Красная Поляна к дер.Дым-Дым-Омга Вятскополянского района Кировской области</t>
  </si>
  <si>
    <t>Подпрограмма «Противодействие коррупции»</t>
  </si>
  <si>
    <t>Мякишева М.Г.,заместитель главы администрации Вятскополянского района по общим и организационным вопросам</t>
  </si>
  <si>
    <t>5.1</t>
  </si>
  <si>
    <t>Отдельное мероприятие «Формирование механизма противодействия коррупции»</t>
  </si>
  <si>
    <t>5.1.1</t>
  </si>
  <si>
    <t>5.1.2</t>
  </si>
  <si>
    <t>5.2</t>
  </si>
  <si>
    <t>Отдельное мероприятие «Совершенствование организации деятельности органов местного самоуправления в сфере закупок товаров, работ, услуг для обеспечения муниципальных нужд»</t>
  </si>
  <si>
    <t>5.2.1</t>
  </si>
  <si>
    <t>Отдельное мероприятие «Совершенствование работы по антикоррупционным механизмам в системе кадровой работы»</t>
  </si>
  <si>
    <t>Отдельное мероприятие «Противодействие и профилактика коррупции, в экономической и социальной сферах, повышение качества предоставления муниципальных услуг»</t>
  </si>
  <si>
    <t>Отдельное мероприятие «Повышение эффективности управления муниципальной собственностью»</t>
  </si>
  <si>
    <t>Отдельное мероприятие «Повышение информационной открытости деятельности органов местного самоуправления, формирование антикоррупционного общественного сознания и нетерпимости к проявлениям коррупции»</t>
  </si>
  <si>
    <t>11</t>
  </si>
  <si>
    <t>Проведение экспертизы на коррупциогенность муниципальных правовых актов, проектов нормативных правовых актов, разрабатываемых органами местного самоуправления</t>
  </si>
  <si>
    <t>Осуществление контроля за  соблюдением требований Федерального закона от 05.04.2013 № 44-ФЗ «О контрактной системе в сфере закупок товаров, работ, услуг для обеспечения государственных и муниципальных нужд»</t>
  </si>
  <si>
    <t>Разработка проектов муниципальных правовых актов по противодействию коррупции в Вятскополянском муниципальном районе</t>
  </si>
  <si>
    <t>Своевременное принятие МПА в соответствии с действующим законодательством</t>
  </si>
  <si>
    <t>Обеспечение обоснованности, объективности и проверяемости результатов антикоррупционной экспертизы нормативных правовых актов (проектов нормативных правовых актов)</t>
  </si>
  <si>
    <t>Анализ результатов оценки эффективности деятельности органов местного самоуправления</t>
  </si>
  <si>
    <t xml:space="preserve">Совершенствование нормативно-правовой  базы  в  сфере поддержки  и  развития   малого предпринимательства, необходимой для реализации подпрограммы                  </t>
  </si>
  <si>
    <t>Сотрудничество со средствами массовой информации по вопросам поддержки и развития предпринимательства, формирования положительного имиджа малого бизнеса</t>
  </si>
  <si>
    <t>Информационно-методическая, консультационная и организационная поддержка субъектов малого предпринимательства</t>
  </si>
  <si>
    <t>Развитие сферы народных художественных промыслов и ремесел Вятскополянского района</t>
  </si>
  <si>
    <t>Развитие малого предпринимательства в сфере торговли</t>
  </si>
  <si>
    <t>Подготовка и представление предложений по совершенствованию правовых актов в сфере осуществления закупок товаров, работ и услуг для обеспечения муниципальных нужд</t>
  </si>
  <si>
    <t>Профилактика коррупции в сфере осуществления закупок товаров, работ и услуг для обеспечения муниципальных нужд</t>
  </si>
  <si>
    <t>Обеспечение соблюдения требований действующего законодательства в сфере закупок товаров, работ, услуг для обеспечения муниципальных нужд</t>
  </si>
  <si>
    <t>Организация и проведение проверок сведений, представленных  в соответствии с законодательством гражданами при поступлении на муниципальную службу, а также  по соблюдению муниципальными служащими ограничений  и запретов, связанных с муниципальной службой</t>
  </si>
  <si>
    <t>Обеспечение контроля за соблюдением муниципальными служащими ограничений и запретов, предусмотренных законодательством о муниципальной службе</t>
  </si>
  <si>
    <t>Проведение мониторинга деятельности комиссии по соблюдению требований к служебному поведению муниципальных служащих и урегулированию конфликта интересов</t>
  </si>
  <si>
    <t>Совершенствование механизмов внутреннего антикоррупционного контроля за деятельностью муниципальных служащих</t>
  </si>
  <si>
    <t>Проведение плановых проверок на предмет выявления нарушений в сферах с высокими коррупционными рисками</t>
  </si>
  <si>
    <t>Организация контроля деятельности в сферах с высокими коррупционными рисками</t>
  </si>
  <si>
    <t>Определение в подведомственных учреждениях круга лиц, имеющих риски коррупционного воздействия, и осуществление с ними индивидуальной профилактической работы по предупреждению коррупционных проявлений</t>
  </si>
  <si>
    <t>Предупреждение коррупционных нарушений среди круга лиц, имеющих риски коррупционного воздействия</t>
  </si>
  <si>
    <t>Организация контроля  использования муниципального имущества, переданного в аренду, хозяйственное ведение или оперативное управление</t>
  </si>
  <si>
    <t>Соблюдение антимонопольного законодательства при предоставлении в аренду муниципального имущества</t>
  </si>
  <si>
    <t>Предупреждение коррупционных нарушений в сфере использования муниципального имущества</t>
  </si>
  <si>
    <t>Проведение анализа обращений граждан, содержащих информацию о коррупционных проявлениях, и результатов их рассмотрения</t>
  </si>
  <si>
    <t>Обеспечение прозрачности деятельности органов местного самоуправления</t>
  </si>
  <si>
    <t>Проведение мониторинга средств массовой информации и систематизация информации об антикоррупционной деятельности ОМС и выявленных коррупциогенных факторах</t>
  </si>
  <si>
    <t>Сбор и анализ информации о фактах коррупционных проявлений в ходе изучения материалов средств массовой информации</t>
  </si>
  <si>
    <t>Оказание содействия администрациям поселений в разработке градостроительной документации в соответствии с Градостроительным кодексом Российской Федерации</t>
  </si>
  <si>
    <t>Наличие разработанных генеральных планов на 1 сельское поселение</t>
  </si>
  <si>
    <t>Подпрограмма «Реализация социальной политики»</t>
  </si>
  <si>
    <t xml:space="preserve">Подпрограмма «Развитие экономического потенциала» </t>
  </si>
  <si>
    <t>Отдельное мероприятие «Развитие культуры, художественного творчества, организация досуга и библиотечного обслуживания населения»</t>
  </si>
  <si>
    <t>2.1.4</t>
  </si>
  <si>
    <t>2.1.5</t>
  </si>
  <si>
    <t>2.2.3</t>
  </si>
  <si>
    <t>2.2.4</t>
  </si>
  <si>
    <t>2.2.5</t>
  </si>
  <si>
    <t>3.2.2</t>
  </si>
  <si>
    <t>3.3.4</t>
  </si>
  <si>
    <t>3.6</t>
  </si>
  <si>
    <t>3.6.1</t>
  </si>
  <si>
    <t>3.6.2</t>
  </si>
  <si>
    <t>3.7</t>
  </si>
  <si>
    <t>3.7.1</t>
  </si>
  <si>
    <t>3.7.2</t>
  </si>
  <si>
    <t>3.8</t>
  </si>
  <si>
    <t>3.8.1</t>
  </si>
  <si>
    <t>4.3</t>
  </si>
  <si>
    <t>4.3.1</t>
  </si>
  <si>
    <t>4.3.2</t>
  </si>
  <si>
    <t>4.3.3</t>
  </si>
  <si>
    <t>4.4</t>
  </si>
  <si>
    <t>4.4.1</t>
  </si>
  <si>
    <t>4.5</t>
  </si>
  <si>
    <t>4.5.1</t>
  </si>
  <si>
    <t>5.1.3</t>
  </si>
  <si>
    <t>6.1</t>
  </si>
  <si>
    <t>6.1.1</t>
  </si>
  <si>
    <t>6.1.2</t>
  </si>
  <si>
    <t>6.2</t>
  </si>
  <si>
    <t>6.2.1</t>
  </si>
  <si>
    <t>6.2.2</t>
  </si>
  <si>
    <t>6.3</t>
  </si>
  <si>
    <t>6.3.1</t>
  </si>
  <si>
    <t>6.3.2</t>
  </si>
  <si>
    <t>6.4</t>
  </si>
  <si>
    <t>6.4.1</t>
  </si>
  <si>
    <t>6.4.2</t>
  </si>
  <si>
    <t>6.5</t>
  </si>
  <si>
    <t>6.5.1</t>
  </si>
  <si>
    <t>6.5.2</t>
  </si>
  <si>
    <t>6.6</t>
  </si>
  <si>
    <t>6.6.1</t>
  </si>
  <si>
    <t>6.6.2</t>
  </si>
  <si>
    <t>Подготовка документов стратегического планирования в Вятскополянском районе</t>
  </si>
  <si>
    <t>Морниторинг достигнутых значений показателей для оценки эффективности деятельности органов местного самоуправления городских округов и муниципальных районов</t>
  </si>
  <si>
    <t>Федотова А.А., консультант отдела ГО,ЧС и ЗТ</t>
  </si>
  <si>
    <t>Газификация района</t>
  </si>
  <si>
    <t>Пелевина В.В., заместитель главы администрации Вятскополянского района по социальным вопросам</t>
  </si>
  <si>
    <t xml:space="preserve">Питиримова И.В., заместитель заведующей отделом социального развития </t>
  </si>
  <si>
    <t>Анализ и организация проверок использования    муниципального имущества, переданного в аренду, хозяйственное ведение или оперативное управление</t>
  </si>
  <si>
    <t>Габдулбаров Р.Р., заместитель главы администрации Вятскополянского района по жизнеобеспечению</t>
  </si>
  <si>
    <t>3.1.3</t>
  </si>
  <si>
    <t>Профилактика правонарушений на административных участках в т.ч. в общественных местах</t>
  </si>
  <si>
    <t>3.9</t>
  </si>
  <si>
    <t>Отдельное мероприятие "Профилактика экстремизма и гармонизация  межнациональных и межконфессиональных отношений в Вятскополянском районе"</t>
  </si>
  <si>
    <t>3.9.1</t>
  </si>
  <si>
    <t xml:space="preserve">Организация и проведение мероприятий, направленных на профилактику экстремизма и гармонизации  межнациональных и межконфессиональных отношений </t>
  </si>
  <si>
    <t>Прочие работы по содержанию автомобильных дорог общего пользования местного значения Вятскополянского района</t>
  </si>
  <si>
    <t>Плата за расход  электроэнергии на освещение автомобильных дорог общего пользования местного значения  Вятскополнякого района</t>
  </si>
  <si>
    <t>2.2.6</t>
  </si>
  <si>
    <t>2.2.7</t>
  </si>
  <si>
    <t>Льготное кредитование (микрокредитование) субъектов малого предпринимательства</t>
  </si>
  <si>
    <t>2.2.8</t>
  </si>
  <si>
    <t>4.3.1.1</t>
  </si>
  <si>
    <t>из них по исполнению соглашения  о предоставлении субсидии местному бюджету из областного бюджета на осуществление дорожной деятельности на текущий финансовый год</t>
  </si>
  <si>
    <t>Обучение субъектов малого предпринимательства</t>
  </si>
  <si>
    <t>Предоставление субсидий субъектам малого предпринимательства на возмещение затрат, связанных с приобретением оборудования в целях создания и (или) развития, и (или) модернизации производства товаров, работ и услуг.</t>
  </si>
  <si>
    <t>Предоставление иных межбюджетных трансфертов бюджетам поселений по итогам оценки качества благоустройства территорий населенных пунктов городских и сельских поселений Вятскополянского района</t>
  </si>
  <si>
    <t>Повышение качества благоустройства территорий населенных пунктов</t>
  </si>
  <si>
    <t xml:space="preserve">Ворончихина И.Н., начальник управления экономического развития </t>
  </si>
  <si>
    <t>3.3.5</t>
  </si>
  <si>
    <t>3.3.6</t>
  </si>
  <si>
    <t>4.1.3</t>
  </si>
  <si>
    <t>3.7.3</t>
  </si>
  <si>
    <t>Софинансирование реализации проектов в рамках ППМИ</t>
  </si>
  <si>
    <t>Сохранение кадровых ресурсов учреждений культуры. Повышение квалификации специалистов</t>
  </si>
  <si>
    <t>Укрепление материально-технической базы учреждений культуры в соответствии с современными требованиями</t>
  </si>
  <si>
    <t>4.6</t>
  </si>
  <si>
    <t>4.6.1</t>
  </si>
  <si>
    <t>4.6.2</t>
  </si>
  <si>
    <t>4.6.3</t>
  </si>
  <si>
    <t>4.6.4</t>
  </si>
  <si>
    <t>4.6.5</t>
  </si>
  <si>
    <t>4.6.6</t>
  </si>
  <si>
    <t>Отдельное мероприятие «Ремонт  автомобильных дорог общего пользования местного значения»</t>
  </si>
  <si>
    <t>Санникова И.В. заведующая юридическим отделом</t>
  </si>
  <si>
    <t>Бабушкина И.В. начальник управления финансов</t>
  </si>
  <si>
    <t>Паюрова О.А. начальник управления земельно-имущественных отношений,
Клюкина М.В., замест. Начальника, управления главный архитектор</t>
  </si>
  <si>
    <t>Клюкина М.В., заместитель начальника управления строительстваи ЖКХ, главный архитектор.</t>
  </si>
  <si>
    <t>Паюрова О.А., начальник управления земельно-имущественных отношений</t>
  </si>
  <si>
    <t>Паюрова О.А., начальник управления земельно-имущественных отношений, Клюкина М.В., заместитель начальника управления строительстваи ЖКХ, главный архитектор.</t>
  </si>
  <si>
    <t>Титоренко А.В., начальник управления строительсва и ЖКХ</t>
  </si>
  <si>
    <t>3.10</t>
  </si>
  <si>
    <t>3.10.1</t>
  </si>
  <si>
    <t>3.10.2</t>
  </si>
  <si>
    <t xml:space="preserve">Разработка и корректировка рабочей и проектно-сметной документации на  строительство физкультурно-оздоровительного комплекса в г. Сосновка. </t>
  </si>
  <si>
    <t xml:space="preserve">Софинансирование строительства физкультурно-оздоровительного комплекса в г. Сосновка </t>
  </si>
  <si>
    <t>2.2.9</t>
  </si>
  <si>
    <t>Предоставление субсидий субъектам малого предпринимательства на возмещение затрат, связанных с оплатой первых взносов (авансовых платежей) по договорам финансовой аренды (лизинга)</t>
  </si>
  <si>
    <t>2.2.10</t>
  </si>
  <si>
    <t>Предоставление субсидии микрофинансовым организациям на формирование  рзерва на возожные потери по займам без последующего возмещения.</t>
  </si>
  <si>
    <t xml:space="preserve"> Отдельное мероприятие «Строительство «Физкультурно-оздоровительного комплекса, Кировская область, Вятскополянский район, г. Сосновка, ул. Мира (район ДК «Судостроитель»)» с модификацией повторно применяемой проектной документации «Физкультурно-оздоровительный комплекс в г. Советск Кировской области»</t>
  </si>
  <si>
    <t xml:space="preserve">                  -     </t>
  </si>
  <si>
    <t xml:space="preserve"> 5 247,56   </t>
  </si>
  <si>
    <t>Плановый срок</t>
  </si>
  <si>
    <t>Фактический срок</t>
  </si>
  <si>
    <t>Приложение 2</t>
  </si>
  <si>
    <t>Отношение фактических расходов к оценке расходов (в %)</t>
  </si>
  <si>
    <t xml:space="preserve">Остаток средств </t>
  </si>
  <si>
    <t xml:space="preserve">Отчет об исполнении Плана реализации муниципальных программ Вятскополянского района 
</t>
  </si>
  <si>
    <t>Всего расходов</t>
  </si>
  <si>
    <t>1.1</t>
  </si>
  <si>
    <t>1.2</t>
  </si>
  <si>
    <t>Отдельное мероприятие «Повышение эффективности использования муниципального имущества»</t>
  </si>
  <si>
    <t xml:space="preserve">Паюрова О.А., начальник управления земельно-имущественных отношений </t>
  </si>
  <si>
    <t>Предоставление муниципального имущества в аренду, пользование</t>
  </si>
  <si>
    <t>Содержание и обслуживание имущества казны</t>
  </si>
  <si>
    <t>Отдельное мероприятие «Повышение эффективности управления земельными ресурсами»</t>
  </si>
  <si>
    <t>Предоставление земельных участков в собственность и в аренду</t>
  </si>
  <si>
    <t>Формирование земельных участков</t>
  </si>
  <si>
    <t>Отдельное мероприятие «Организация отдыха и оздоровления детей в лагерях с дневным пребыванием»</t>
  </si>
  <si>
    <t>Отдельное мероприятие "Организация деятельности управления финансов"</t>
  </si>
  <si>
    <t>Выплата заработной платы в полном объеме и в срок</t>
  </si>
  <si>
    <t>Обеспечение бесперебойной работы управления финансов</t>
  </si>
  <si>
    <t>1.3</t>
  </si>
  <si>
    <t>1.4</t>
  </si>
  <si>
    <t>Определен рейтинг качества организации и осуществления бюджетного процесса в городских и сельских поселениях муниципального района</t>
  </si>
  <si>
    <t>1.5</t>
  </si>
  <si>
    <t>Отдельное мероприятие "Повышение результативности предоставления межбюджетных трансфертов бюджетам городских и сельских поселений"</t>
  </si>
  <si>
    <t>Перечисление межбюджетных трансфертов в соответствии с утвержденным кассовым планом</t>
  </si>
  <si>
    <t>Отдельное мероприятие "Управление муниципальным долгом"</t>
  </si>
  <si>
    <t>Бабушкина И.В., начальник управления финансов</t>
  </si>
  <si>
    <t>Сохранение кадрового потенциала</t>
  </si>
  <si>
    <t>Приобретение услуг для обеспечения деятельности управления финансов</t>
  </si>
  <si>
    <t>Укрепление материально-технической базы</t>
  </si>
  <si>
    <t>Проведение мониторинга оценки качества организации и осуществления бюджетного процесса в городских и сельских поселениях муниципального района</t>
  </si>
  <si>
    <t>Предоставление дотаций бюджетам городских и сельских поселений Вятскополянского района</t>
  </si>
  <si>
    <t>Предоставление иных межбюджетных трансфертов бюджетов городских и сельских поселений Вятскополянского района</t>
  </si>
  <si>
    <t xml:space="preserve">Оплата в соответствии с заключенным муниципальным контрактом </t>
  </si>
  <si>
    <t>эффективное функционирование и развитие системы образования в районе</t>
  </si>
  <si>
    <t>Отдельное мероприятие "Проектирование, 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производства и переработки сельскохозяйственной продукции"</t>
  </si>
  <si>
    <t>Отдельное мероприятие «Организация и проведение отлова, учета, содержания и использования безнадзорных домашних животных на территории муниципального района»</t>
  </si>
  <si>
    <t>Ежемесячно и ежеквартально производится сбор информации для государственной информационной системы в области энергосбережения и повышения энергетической эффективности. Информация размещена в АРМ БРО "МЭЭРО" Росэнерго.</t>
  </si>
  <si>
    <t>Повышение энергетической грамотности потребителей среди населения, а так же основных энергозатратных отраслей экономики. По факту обращения с руководителями организаций, учреждений, предприятий и физическими лицами проводятся беседы по результатам которых даются определенные рекомендации по снижению затрат на энергоресурсы и ком. услуги. Информация о проведениии областных конкурсов в сфере энергосбережения и повышения энергетической эффективности доводится до заинтересованных лиц.</t>
  </si>
  <si>
    <t>2.4</t>
  </si>
  <si>
    <t>2.5</t>
  </si>
  <si>
    <t>Отдельное мероприятие "Развитие пассажирских перевозок на территории Вятскополянского района"</t>
  </si>
  <si>
    <t>2.5.1</t>
  </si>
  <si>
    <t>Предоставление субсидии на возмещение части затрат юридическим лицам, осуществляющим перевозку пассажиров автомобильным транспортом муниципальных маршрутов регулярных перевозок в Вятскополянском муниципальном районе</t>
  </si>
  <si>
    <t>2.5.2</t>
  </si>
  <si>
    <t>1. Формирование нормативно-правовой базы, стимулирующей развитие малого предпринимательства.
2. Синхронизация (приведение в соответствие) муниципальных  правовых  актов  в  сфере поддержки  и   развития малого предпринимательства с областными.</t>
  </si>
  <si>
    <t>1. Повышение правовой защищенности субъектов малого предпринимательства.
2. Повышение эффективности работы субъектов малого предпринимательства и степени их выживаемости.</t>
  </si>
  <si>
    <t>Информационная и методическая поддержка субъектов предпринимательской деятельности сферы торговли по вопросам ведения бизнеса.</t>
  </si>
  <si>
    <t>Отдельное мероприятие «Взаимодействие с общественными объединениями, некоммерческими организациями социально ориентированного направления»</t>
  </si>
  <si>
    <t xml:space="preserve">Отдельное мероприятие «Организация  деятельности  администрации Вятскополянского района»  </t>
  </si>
  <si>
    <t xml:space="preserve">Отдельное мероприятие «Развитие муниципальной службы в Администрации Вятскополянского района» </t>
  </si>
  <si>
    <t xml:space="preserve">Отдельное мероприятие «Предоставление мер социальной поддержки отдельным категориям граждан Вятскополянского района» </t>
  </si>
  <si>
    <t xml:space="preserve">Отдельное мероприятие «Обеспечение проведения выборов и референдумов» </t>
  </si>
  <si>
    <t>7.1</t>
  </si>
  <si>
    <t>7.2</t>
  </si>
  <si>
    <t>7.3</t>
  </si>
  <si>
    <t>7.4</t>
  </si>
  <si>
    <t>7.5</t>
  </si>
  <si>
    <t>12</t>
  </si>
  <si>
    <t>Повышение квалификации работников администрации Вятскополянского района</t>
  </si>
  <si>
    <t xml:space="preserve">Предоставление мер социальной поддержки отдельным категориям граждан Вятскополянского района   </t>
  </si>
  <si>
    <t>Приватизация муниципального имущества</t>
  </si>
  <si>
    <t>Максимова О.А., консультант управления земельно-имущественных отношений</t>
  </si>
  <si>
    <t>Изготовление технической документации и регистрация права собственности муниципального образования на объекты недвижимости, учитываемые в реестре и имеющие признаки муниципальной собственности</t>
  </si>
  <si>
    <t>Ашихмина О.С., консультант управления земельно-имущественных отношений</t>
  </si>
  <si>
    <t>Заработная плата, начисления и выплаты по оплате труда, оплата товаров, работ и услуг для обеспечения муниципальных нужд</t>
  </si>
  <si>
    <t xml:space="preserve">Отдельное мероприятие «Общее образование в Вятскополянском  районе» </t>
  </si>
  <si>
    <t>Мальцева С.В., начальник управления образования</t>
  </si>
  <si>
    <t>Отдельное мероприятие «Дошкольное образование в Вятскополянском районе»</t>
  </si>
  <si>
    <t xml:space="preserve">Отдельное мероприятие «Дополнительное образование в Вятскополянском районе» </t>
  </si>
  <si>
    <t xml:space="preserve">Отдельное мероприятие «Управление образованием в Вятскополянском районе» </t>
  </si>
  <si>
    <t>Отдельное мероприятие «Стимулирование инвестиционной деятельности и инновационного развития агропромышленного комплекса»</t>
  </si>
  <si>
    <t>Отдельное мероприятие «Обеспечение деятельности отдела сельского хозяйства администрации Вятскополянского района»</t>
  </si>
  <si>
    <t>На содержание аппарата отдела сельского хозяйства администрации района</t>
  </si>
  <si>
    <t>8</t>
  </si>
  <si>
    <t xml:space="preserve">Шарипова Н.Ю., консультант отдела социального развития </t>
  </si>
  <si>
    <t>Занятия и обучающие курсы не проводились. По мере поступления вопросов и предложений проводятся частные консультации с руководителями учреждений и организаций.</t>
  </si>
  <si>
    <t>Ликвидация ЧС, возникших на территории района</t>
  </si>
  <si>
    <t>предоставление бесплатного начального общего, основного общего, среднего (полного) общего образования  в общеобразовательных учреждениях района.</t>
  </si>
  <si>
    <t>предоставления  дошкольного образования  в дошкольных образовательных учреждениях и дошкольных группах при школах</t>
  </si>
  <si>
    <t>предоставления дополнительного образования детей на территории Вятскополянского района</t>
  </si>
  <si>
    <t>Наименование муниципальной программы, подпрограммы, отдельного мероприятия, мероприятия, входящего в состав отдельного мероприятия</t>
  </si>
  <si>
    <t>Выявление проблем в энергетическом хозяйстве муниципальных учреждений и разработка предложений по их решению</t>
  </si>
  <si>
    <t>Дегтерева Н.И. начальник сектора муниципальных закупок</t>
  </si>
  <si>
    <t>Дегтерева Н.И. начальник сектора муниципальных  закупок</t>
  </si>
  <si>
    <t>Утверждение программ комплексного развития инженерной инфраструктуры МО района</t>
  </si>
  <si>
    <t>2.5.3</t>
  </si>
  <si>
    <t xml:space="preserve">Мониторинг социально-экономического развития Вятскополянского района </t>
  </si>
  <si>
    <t>Отдельное мероприятие "Осуществление полномочий Российской Федерации по проведению Всероссийской переписи населения в 2020 году"</t>
  </si>
  <si>
    <t xml:space="preserve">предоставление субсидии на возмещение части недополученных доходов в связи с оказанием услуг юридическим лицам в случае осуществления перевозок пассажиров автомобильным транспортом общего пользования по регулируемым тарифам на территории Вятскополянского района
</t>
  </si>
  <si>
    <t>на выполнение работ по муниципальному контракту на осуществление регулярных перевозок пассажиров и багажа автомобильным транспортом по регулируемым тарифам</t>
  </si>
  <si>
    <t xml:space="preserve">Осокина Е.В., консультант управления экономического развития </t>
  </si>
  <si>
    <t>Отдельное мероприятие «Создание в муниципальных общеобразовательных организациях, расположенных в сельской местности и малых городах, условий для занятий физической культурой и спортом»</t>
  </si>
  <si>
    <t>Отдельное мероприятие «Выполнение предписаний надзорных органов и приведение зданий в соответсвие с требованиями, предъявляемыми к безопасности в процессу эксплуатации</t>
  </si>
  <si>
    <t>Отдельное мероприятие «Организация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</si>
  <si>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Отдельное мероприятие «Ежемесячное денежное вознаграждение за классное руководство педагогическим работникам муниципальных образовательных организациях"</t>
  </si>
  <si>
    <t>Отдельное мероприятие «Обеспечение персонифицирования дополнительного образования детей"</t>
  </si>
  <si>
    <t>создание современных условий в общеобразовательных организациях, расположенных в сельской местности и малых городах, привлечение детей, подростков и молодежи к активному образу жизни, к занятиям спортом</t>
  </si>
  <si>
    <t>соответствие материально-технического базы образовательных организацийе нормативным требованиям безопасности, санитарным и противопожарным нормативам</t>
  </si>
  <si>
    <t xml:space="preserve">обеспечение летнего отдыха учащихся     </t>
  </si>
  <si>
    <t>Проведение комплексных кадастровых работ</t>
  </si>
  <si>
    <t>Шурмина Е.А., консультант управления земельно-имущественных отношений</t>
  </si>
  <si>
    <t>Шурмина Е.А. – консультант управления земельно-имущественных отношений</t>
  </si>
  <si>
    <t>Регистрация права собственности на земельные участки, имеющие признаки муниципальной собственности</t>
  </si>
  <si>
    <t>Отдельное мероприятие "Улучшение жилищных условий граждан, проживающих в сельских поселениях муниципального района"</t>
  </si>
  <si>
    <t>1.2.1</t>
  </si>
  <si>
    <t>1.2.2</t>
  </si>
  <si>
    <t>Отдельное мероприятие «Кредитование малых форм хозяйствования»</t>
  </si>
  <si>
    <t xml:space="preserve">На территории района за отчетный год не было отловленных безнадзорных собак </t>
  </si>
  <si>
    <t>Заведующий отделом сельского хозяйства, главный агроном Гарафиев Ф.Ф.</t>
  </si>
  <si>
    <t>Принятие документов стратегического планирования в соответствии с Планом подготовки документов стратегического планирования ("дорожной картой") в Вятскополянском районе, предусмотренных Федеральным законом от 28.06.2014 № 172-ФЗ "О статегическом планировании в Российской Федерации" и отдельными положениями Бюджетного Кодекса российской Федерации, утвержденным постановлением администрации вятскополянского района от 19.12.2014 № 1878</t>
  </si>
  <si>
    <t>1. повышение информированности предпринимательского сообщества о деятельности органов местного самоуправления в сфере поддержки и развития малого предпринимательства;
2. формирование партнерских отношений между местной властью и бизнесом;
3. укрепление социального статуса предпринимателей и рост престижа предпринимательской деятельности.</t>
  </si>
  <si>
    <t>3.5.3</t>
  </si>
  <si>
    <t>Подготовка проектно-сметной документации на реконструкцию культурно-спортивного комплекса в с. Кулыги</t>
  </si>
  <si>
    <t>Формирование положительного имиджа района через участие творческих коллективов в региональных, Всероссийских и международных фестивалях, конкурсах</t>
  </si>
  <si>
    <t>3.7.4</t>
  </si>
  <si>
    <t>Организация и проведение районных мероприятий на базе МКУК "Вятскополянская районная централизованная библиотечная система и "Вятскополянский районный организационно-методический центр"</t>
  </si>
  <si>
    <t xml:space="preserve">Изготовлены подарочные календари А3 </t>
  </si>
  <si>
    <t>Проведен районный молодежный фестиваль-конкурс "Живи" в рамках программы "Молодежь против наркотиков"</t>
  </si>
  <si>
    <t>Выплачена заработная плата, частичная компенсация по оплате коммунальных услуг</t>
  </si>
  <si>
    <t>Дегтерева Н.И. заведующая сектором муниципальных закупок</t>
  </si>
  <si>
    <t>7.6</t>
  </si>
  <si>
    <t>7.7</t>
  </si>
  <si>
    <t>Реализация плана-графика по осуществлению передачи полномочий по организации в границах поселений электро-, тепло-, газо-, водоснабжения и водоотведения населения</t>
  </si>
  <si>
    <t>Устройство смотровой площадки на 5 км автодороги Вятские Поляны-Сосновка</t>
  </si>
  <si>
    <t>4.1.4</t>
  </si>
  <si>
    <t>Титоренко А.В., начальник управления строительства и ЖКХ</t>
  </si>
  <si>
    <t>Рекультивация карьера</t>
  </si>
  <si>
    <t>Повышение уровня экологической культуры населения</t>
  </si>
  <si>
    <t xml:space="preserve">сокращение вредного воздействия отходов производства и потребления на окружающую среду </t>
  </si>
  <si>
    <t>Организация энергоэффективной и надежной работы энергосистемы района, повышение энергоэффективности.</t>
  </si>
  <si>
    <t>Чернышев М.Н., заведующий отделом ГО,ЧС и ЗТ</t>
  </si>
  <si>
    <t>Отдельное мероприятие «Содержание  автомобильных дорог общего пользования местного значения»</t>
  </si>
  <si>
    <t>Содержание автомобильных дорог общего пользования местного значения и сооружений на них Вятскополянского района в надлежащем состоянии 177,64 км</t>
  </si>
  <si>
    <t>Оплата уличного освещения по ул. Центральная, с. Слудка</t>
  </si>
  <si>
    <t>Ремонт  автомобильной дороги Вятские Поляны-Нижние Шуни Вятскополянского района</t>
  </si>
  <si>
    <t>4.6.7</t>
  </si>
  <si>
    <t xml:space="preserve">Обеспечение безопасности дорожного движения на улично-дорожной сети Краснополянского городского поселения </t>
  </si>
  <si>
    <t>Корректировка проектной документации на выполнение работ по изготовлению и установке информационного стенда муниципального образования Вятскополянский район</t>
  </si>
  <si>
    <t>Изготовление и установка информационного стенда муниципального образования Вятскополянский район</t>
  </si>
  <si>
    <t>«Профилактика терроризма, а также минимизация и ликвидация последствий его проявлений,  формирование у граждан неприятия идеологии терроризма»</t>
  </si>
  <si>
    <t>Согласно Закону Кировской области «О внесении изменения в статью 7 Закона Кировской области «О местном самоуправлении в Кировской области» по осуществлению передачи полномочий, администрацией Вятскополянского района создано МКП "Коммунальные системы" Вятскополянского района для содержания и эксплуатации имущественного комплекса в сфере жилищно-коммуального хозяйства</t>
  </si>
  <si>
    <t>4.7</t>
  </si>
  <si>
    <t>Проведение проверок эффективности использования имущества муниципальными предприятиями и учреждениями, а также имущества казны</t>
  </si>
  <si>
    <t>укрепление жизни и здоровья участников образовательного процесса</t>
  </si>
  <si>
    <t>повышение значимости роли классного руководителя в образовательном процессе</t>
  </si>
  <si>
    <t>Отдельное мероприятие «Подготовка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 »</t>
  </si>
  <si>
    <t>обеспечение доступности дополнительного образования детей, создание механизма финансового обеспечения выбираемых потребителем услуг по реализации дополнительных общеобразовательных программ</t>
  </si>
  <si>
    <t>предполагает введение и обеспечение функционирования системы персонифицированного дополнительного образования детей, подразумевающей предоставление детям именных сертификатов дополнительного образования с возможностью использования в рамках механизмов персонифицированного финансирования; методическое и информационное сопровождение поставщиков услуг дополнительного образования, независимо от их формы собственности, семей и иных участников системы персонифицированного дополнительного образования</t>
  </si>
  <si>
    <t>Формирование резерва на возможные потери</t>
  </si>
  <si>
    <t xml:space="preserve">Оплата услуг по демонтажу оборудования видеонаблюдения в пгт Красная Поляна </t>
  </si>
  <si>
    <t>Проведены волонтерские акции, акция по профилактике наркологических заболеваний "Жизнь прекрасна! " среди учащихся образовательных организаций района</t>
  </si>
  <si>
    <t>Проведен конкурс социальной рекламы, награждены победители</t>
  </si>
  <si>
    <t>Проведена районная военно-спортивная игра "Патриот", День призывника.</t>
  </si>
  <si>
    <t>Проведен районный фестиваль творческой молодежи, посвященный Дню молодежи, районный фестиваль молодежных организаций "Будущее за нами".</t>
  </si>
  <si>
    <t>Вовлечение молодежи в социальную практику</t>
  </si>
  <si>
    <t>Никитина М.С., главный специалист отдела социального развития</t>
  </si>
  <si>
    <t xml:space="preserve">3 семьи улучшили свои жилищные условия (оплачено 3 свидетельства) </t>
  </si>
  <si>
    <t>Проведено 71 спортивно-массовое мероприятие, обеспечено участие спортсменов в областных, всероссийских соревнованиях.</t>
  </si>
  <si>
    <t>Проведены районные мероприятия, посвященные Дню работника культуры и Дню библиотек;  районное мероприятие "Будем жить!"; проведен межрегиональный фестиваль - конкурс исполнителей шансона «Музыка для души», приняли участие во Высероссийской акции "Библио-ночь".</t>
  </si>
  <si>
    <t xml:space="preserve">Проведены районные мероприятия, посвященные Дню вывода советских войск из Республики Афганистан, Международному женскому дню, Дню матери, проведен районное спортивное соревнование по настольным играм среди инвалидов;    реализация совместно с  районным Советом ветеранов двух социально значимых  проектов;  обеспечение участия граждан с ограниченными возможностями здоровья во всероссийских и международных спортивных фестивалях инвалидного спорта (оплата проезда); приобретены новогодние подарки для детей с ограниченными возможностями здоровья </t>
  </si>
  <si>
    <t>Проведены мероприятия, посвященные: Дню флага РФ, Дню независимости,Международному Дню солидарности борьбы с терроризмом и экстремизмом, Дню народного единства;  районный  фестиваль национальных культур «Венок дружбы»; приобретены 4-е сборника, посвященные русской культуре и работе со старшим поколеним по межнациональным праздникам.</t>
  </si>
  <si>
    <t>3.11</t>
  </si>
  <si>
    <t>Отдельное мероприятие "Деятельность учреждений в сфере физической культуры и спорта"</t>
  </si>
  <si>
    <t>3.11.1</t>
  </si>
  <si>
    <t>Деятельность муниципального бюджетного учреждения Спортивная школа "Витязь" Вятскополянского района Кировской области</t>
  </si>
  <si>
    <t>Оплачены коммунальные услуги, услуги по содержанию имущества, связи, приобретены: дрова, звуковое оборудование, подарочная, а; расходы на мероприятия, направленные на соблюдение пожарной безопасности</t>
  </si>
  <si>
    <t xml:space="preserve">Ликвидация свалки твердых бытовых отходов </t>
  </si>
  <si>
    <t xml:space="preserve">Создание мест (площадок) накопления твердых коммунальных отходов </t>
  </si>
  <si>
    <t>4.4.2</t>
  </si>
  <si>
    <t>Межбюджетные трансферты на ремонт доргог Сосновского городского поселения</t>
  </si>
  <si>
    <t>Обеспечено содержание 177,6 км  автомобильных дорог общего пользования местного значения и сооружений на них Вятскополянского района в надлежащем состоянии</t>
  </si>
  <si>
    <t xml:space="preserve">Выполнен ремонт участка дороги протяженностью 2,996 км </t>
  </si>
  <si>
    <t>Проведен районный смотр-конкурс среди дошкольных образовательных учреждений «Зелёный огонёк»</t>
  </si>
  <si>
    <t>Проведен районный смотр-конкурс среди образовательных учреждений «Безопасное колесо»</t>
  </si>
  <si>
    <t>Проведен районный смотр-конкурс «Методическая копилка»</t>
  </si>
  <si>
    <t>7.8</t>
  </si>
  <si>
    <t>7.9</t>
  </si>
  <si>
    <t>7.10</t>
  </si>
  <si>
    <t>Реализация инвестиционных программ и проектов развития общественной инфраструктуры муниципальных образований. Софинансирование реализации ППМИ.</t>
  </si>
  <si>
    <t>Содержание площадок ТКО</t>
  </si>
  <si>
    <t>Реализация мероприятий в рамках подготовки систем коммунальной инфраструктуры к работе в осенне-зимний период</t>
  </si>
  <si>
    <t>7.10.1</t>
  </si>
  <si>
    <t>7.10.2</t>
  </si>
  <si>
    <t>7.10.3</t>
  </si>
  <si>
    <t>Модернизация системы водоснабжения Усть-Люгинского сельского поселения Вятскополянского района</t>
  </si>
  <si>
    <t>7.10.4</t>
  </si>
  <si>
    <t>Приобретение котельного оборудования</t>
  </si>
  <si>
    <t>7.10.5</t>
  </si>
  <si>
    <t>Модернизация системы водоснабжения Кулыжского сельского поселения Вятскополянского района</t>
  </si>
  <si>
    <t>7.10.6</t>
  </si>
  <si>
    <t>Возмещение затрат на приобретение твердого топлива (уголь)</t>
  </si>
  <si>
    <t>7.11</t>
  </si>
  <si>
    <t>Строительство инженерных коммуникаций к ФАПам (ВОПам) на территории поселений района</t>
  </si>
  <si>
    <t>Финансирование выборов депутатов Вятскополянской районной Думы</t>
  </si>
  <si>
    <t>увеличения строительства жилья экономкласса, вовлечение в оборот новых земельных участков</t>
  </si>
  <si>
    <t>Снижение числа негазифицированных населенных пунктов района</t>
  </si>
  <si>
    <t>Реализация развития общественной инфраструктуры муниципальных образований.</t>
  </si>
  <si>
    <t>Количество основного котельного и насосного оборудования (котлов, дымовых труб, насосов), смонтированного на источниках тепловой энергии в источниках тепловой энергии в источниках тепловой энергии в рамках подготовки систем</t>
  </si>
  <si>
    <t>Улучшение водоснабжения населения района</t>
  </si>
  <si>
    <t>возмещение затрат для приобретения угля по заключенным контрактам</t>
  </si>
  <si>
    <t>за 2022 год</t>
  </si>
  <si>
    <t>Оценка расходов за 2022 год, тыс. рублей</t>
  </si>
  <si>
    <t>Фактические расходы за 2022 год, тыс. рублей</t>
  </si>
  <si>
    <t>Муниципальная программа Вятскополянского района «Создание условий, способствующих развитию района» на 2020-2025 годы</t>
  </si>
  <si>
    <t>2.5.4</t>
  </si>
  <si>
    <t>мероприятие по предоставлению 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</si>
  <si>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3.5.2</t>
  </si>
  <si>
    <t>Проведение ремонта и обустройство объектов спорта</t>
  </si>
  <si>
    <t>3.5.2.1</t>
  </si>
  <si>
    <t>3.5.2.2</t>
  </si>
  <si>
    <t>Подготовка основания для малых спортивных площадок, предназначенных для размещения спортивно-технологического оборудования, на котором возможно проводить тестирование населения в соответствии с Всероссийским физкультурно-спортивным комплексом «Готов к труду и обороне» (ГТО)</t>
  </si>
  <si>
    <t>Реализация проектов "МКОУ ДО ДЮСШ защита наружных стен и устройство отмогстки по периметру здания. Ремонт крыльца. Устройство 3-х козырьков над входами в здание" и " МКОУ ДО ДЮСШ. Ремонт системы отопления" пгт Красная Поляна Вятскополянского района</t>
  </si>
  <si>
    <t xml:space="preserve">Полевщикова И.П., заведующая отделом социального развития; Коледина Н.Б., директор МБУК РОМЦ; Кормильцев С.Ю., директор МКОУ ДО ДЮСШ пгт Красная Поляна </t>
  </si>
  <si>
    <t xml:space="preserve">Полевщикова И.П., заведующая отделом социального развития; Кормильцев С.Ю., директор МКОУ ДО ДЮСШ пгт Красная Поляна </t>
  </si>
  <si>
    <t>3.7.5</t>
  </si>
  <si>
    <t>3.7.6</t>
  </si>
  <si>
    <t>Ремонт полов в спортивном зале Омгинского филиала МБУК «Вятскополянский районный организационно-методический центр»</t>
  </si>
  <si>
    <t xml:space="preserve">Создание модельной библиотеки на базе Краснополянской городской библиотеки-филиал МКУК "Вятскополянская районная централизованная библиотечная система" </t>
  </si>
  <si>
    <t>Полевщикова И.П., заведующая отделом социального развития; Коледина Н.Б., директор МБУК РОМЦ</t>
  </si>
  <si>
    <t>3.12</t>
  </si>
  <si>
    <t>3.12.1</t>
  </si>
  <si>
    <t>Отдельное мероприятие "Реализация мероприятий национального проекта "Демография" федерального проекта "Спорт - норма жизни"</t>
  </si>
  <si>
    <t>Оснащение объектов спортивной инфраструктуры спортивно-технологическим оборудованием</t>
  </si>
  <si>
    <t>3.13</t>
  </si>
  <si>
    <t>3.13.1</t>
  </si>
  <si>
    <t>Отдельное мероприятие "Финансовая поддержка детско-юношеского спорта"</t>
  </si>
  <si>
    <t>Оснащение МКОУ ДО районная детско-юношеская спортивная школа, МБУ Спортивная школа "Витязь" спортивным оборудованием, инвентарем, экипировкой.</t>
  </si>
  <si>
    <t>3.14</t>
  </si>
  <si>
    <t>Отдельное мероприятие "Деятельность учреждений дополнительного образования в сфере культуры"</t>
  </si>
  <si>
    <t>Питиримова И.В., заместимтель заведующей отделом социального развития</t>
  </si>
  <si>
    <t>4.6.8</t>
  </si>
  <si>
    <t>4.6.9</t>
  </si>
  <si>
    <t>Устройство искусственной неровности на автодороге в дер. Старый Пинигерь</t>
  </si>
  <si>
    <t>Обустройство пешеходного перехода у школы в дер. Чекашево (ограждение 200 м.)</t>
  </si>
  <si>
    <t xml:space="preserve">Приобретение газового котла на котельную по ул. Куйбышева г.Сосновка Вятскополянского района </t>
  </si>
  <si>
    <t xml:space="preserve">Приобретение газового котла на котельную дер. Средние Шуни и с.Слудка Вятскополянского района </t>
  </si>
  <si>
    <t>7.10.7</t>
  </si>
  <si>
    <t>Ремонт скважины с. Слудка, ремонт котла в с. Ершовка</t>
  </si>
  <si>
    <t>13</t>
  </si>
  <si>
    <t>Отдельное мероприятие «Реализация мероприятий проекта «Вектор помощи»</t>
  </si>
  <si>
    <t>Федорова Т.Н., начальник управления опеки и попечительства, по делам несовершеннолетних и защите их прав</t>
  </si>
  <si>
    <t>Трудоустройство несовершеннолетних граждан в возрасте от 14 до 18 лет в свободное от учебы время, проживающих в Вятскополянском районе (228 детей).</t>
  </si>
  <si>
    <t>Муниципальная программа «Развитие агропромышленного комплекса» на 2020-2025 годы</t>
  </si>
  <si>
    <t>Подпрограмма «Комплексное развитие сельских территорий Вятскополянского района Кировской области на период до 2025 года»</t>
  </si>
  <si>
    <t>Разработка проектной документации (в том числе проведение государственной экспертизы проектной документации и проверки достоверности определения сметной стоимости) "Капитальный ремонт автомобильной дороги общего пользования местного значения Вятские Поляны -Кулыги в Вятскополянском районе"</t>
  </si>
  <si>
    <t>Разработка проектной документации (в том числе проведение государственной экспертизы проектной документации и проверки достоверности определения сметной стоимости) "Капитальный ремонт автомобильной дороги общего пользования местного значения Вятские Поляны - Новый Бурец в Вятскополянском районе</t>
  </si>
  <si>
    <t>1.2.3</t>
  </si>
  <si>
    <t>1.2.4</t>
  </si>
  <si>
    <t>1.2.5</t>
  </si>
  <si>
    <t>Капитальный ремонт автомобильной дороги общего пользования местного значения Вятские Поляны - Кулыги в Вятскополянском районе</t>
  </si>
  <si>
    <t>Капитальный ремонт автомобильной дороги общего пользования местного значения Вятские Поляны - Новый Бурец в Вятскополянском районе</t>
  </si>
  <si>
    <t>Капитальный ремонт автомобильной дороги общего пользования местного значения Вятские Поляны - Ершовка в Вятскополянском районе</t>
  </si>
  <si>
    <t>Субсидировались 2 сельхозорганизации района по инвестиционным кредитам. Основные направления кредитования: приобретение техники и оборудования, покупка молодняка сельско-хозяйственных животных</t>
  </si>
  <si>
    <t>Заведующий отделом сельского хозяйства, главный агроном Гарафиев Ф.Ф., Федотова А.А., консультант отдела ГО,ЧС и ЗТ</t>
  </si>
  <si>
    <t>Муниципальная программа «Управление муниципальным имуществом» на 2020-2025 годы</t>
  </si>
  <si>
    <t>Подпрограмма «Оказание имущественной поддержки субъектам малого и среднего предпринимательства в 2020-2025 годах»</t>
  </si>
  <si>
    <t>Соловьева И.Р., главный специалист управления земельно-имущественных отношений</t>
  </si>
  <si>
    <t xml:space="preserve">Проведена оценка рыночной стоимости на следующее имущество:
Проведена оценка рыночной стоимости права аренды на следующее имущество: нежилое помещение гаража №4 в г.В-Поляны, ул. Кирова, 1; помещение гаража в г. В-Поляны, ул. Урицкого, 72;  неж. пом. в г. Сосновка, ул.Октябрьская, д.40, пом. 1007,  площадью 56,4кв.м.,  8 объектов газоснабжения, расположенных в Гремячевском с/п, Омгинском с/п, Слудском с/п. 
 Проведен 1 аукцион на право заключения договора аренды муниципального имущества, который признан несостоявшимися по причине поступления единственной заявки. Заключено 6 договоров аренды без проведения торгов по ст.17.1 135-ФЗ «О защите конкуренции».   </t>
  </si>
  <si>
    <t>Оплата коммунальных услуг, содержание и ремонт имущества, взносы в капитальный ремонт</t>
  </si>
  <si>
    <t>В  2022 году проведено 8 проверок сохранности и использования муниципального имущества, в том числе: 7- оперативное управление,  1- в казне.</t>
  </si>
  <si>
    <t xml:space="preserve">Проведена оценка рыночной стоимости на следующие объекты: 
нежилое здание: кухня, 1961 г.,  площадью 247,8 кв.м., в пгт Красная Поляна, ул. Азина, д.19; нежилое здание картофелехранилища, 1968 г., площадью 41 кв.м. пгт Красная Поляна, ул. Азина, д.19; Нежилое здание,  1946 г., площадью 28 кв.м., г. Сосновка, ул. Октябрьская, д.41; Воздушная линия электропередач 0,4 кВ и КТП - 160/10/0,4, 1997 г., протяженность 1296 м дер. Нижние Изиверки,  мкр. Дачный; Трансформаторная подстанция 303 (100 кВА)  ПС Виноградово  35/6 п. Казанка, ул. Первомайская, соор. 1б;  Лесорама Р-63-45, год ввода в эксплуатацию 1989; Автобус марки ПАЗ-32053-110-77, 2011г.в., Автобус марки ПАЗ 32053, 2005г.в., Автобус марки
ПАЗ 32053, 2006г.в. Организовано 25 аукционов по продаже муниципального  имущества. В связи с отсутствием заявок на участие в аукционах по  объектам: нежилое здание: кухня, 1961 г.,  площадью 247,8 кв.м., в пгт Красная Поляна, ул. Азина, д.19; нежилое здание картофелехранилища, 1968 г., площадью 41 кв.м. пгт Красная Поляна, ул. Азина, д.19; Нежилое здание,  1946 г., площадью 28 кв.м., г. Сосновка, ул. Октябрьская, д.41, Лесорама Р-63-45, год ввода в эксплуатацию 1989; Автобус марки ПАЗ-32053-110-77, 2011г.в., Автобус марки ПАЗ 32053, 2005г.в., Автобус марки ПАЗ 32053, 2006г.в.; аукционы признаны не состоявшимися. 
</t>
  </si>
  <si>
    <t xml:space="preserve">Выполнение работ по изготовлению технических планов на 6 объектов ЖКХ, выполнение работ по разработке техзаключений по 5 объектам ЖКХ, 1 акта обследования для снятия с учета объекта ЖКХ, постановка 11 объектов на кадастровый учет. Зарегистрировано право муниципальной собственности на 31 объект недвижимости. </t>
  </si>
  <si>
    <t>Организовано: 16 аукционов по продаже и предоставлению в аренду 29 земельных участков. На 136 з/у заключены договоры аренды и на 16 договоры купли-продажи. Опубликовано 1 сообщение в СМИ.</t>
  </si>
  <si>
    <t>Кадастровые работы:
- по образованию земельного участка под площадку ГТо в пгт Красная Поляна; 
- образованию 10 з/у  для предоставления многодетным гражданам в дер. Старый Пинигерь
- образование з/у под очистными сооружениями в с. Ершовка;
- образование з/у в Кулыжском с/п для размещения места отдыха у воды</t>
  </si>
  <si>
    <t>Зарегистрировано в муниципальную собственность 3 земельных участков</t>
  </si>
  <si>
    <t>Комплексные кадастровые работы в 2022 году на территории Вятскополянского района не проводились</t>
  </si>
  <si>
    <t>Отдельное мероприятие «Обеспечение деятельности управления земельно-имущественных отношений администрации Вятскополянского района» в 2020-2025 годах</t>
  </si>
  <si>
    <t>Муниципальная программа «Развитие образования» на 2019-2025 годы</t>
  </si>
  <si>
    <t>Отдельное мероприятие «Финансовое обеспечение мероприятий по обеспечению деятельности советников директоров по воспитанию и взвимодействию с детскими общественными объединениями в муниципальных общеобразовательных организациях »</t>
  </si>
  <si>
    <t>организация современного воспитательного процесса в школе, помощь в реализации идей и инициатив обучающихся, а также увеличение количества школьников, принимающих участие в просветительских, культурных и спортивных событиях</t>
  </si>
  <si>
    <t>Муниципальная программа "Управление муниципальными финансами и регулирование межбюджетных отношений" на 2020-2025 годы</t>
  </si>
  <si>
    <t>Проведение мониторинга качества финансового менеджмента, осуществляемого в отношении главных администраторов средств бюджета</t>
  </si>
  <si>
    <t>Определена итоговая бальная оценка качества финансового менеджмента, осуществляемого в отношении главных администраторов средств бюджета</t>
  </si>
  <si>
    <t>Проведен районный конкурс лидеров и руководителей детских и молодежных общественных организаций и объедщинений "Лидер XXI века", Смотр-конкурс "Волонтер года"</t>
  </si>
  <si>
    <t>Проведена районная волонтерская акция "На пути к ZОЖ"; акция "Георгиевская ленточка"; Чествование активных волонтеров по итогам акций и марафонов</t>
  </si>
  <si>
    <t>Обустройство основания для размещения площадки ГТО</t>
  </si>
  <si>
    <t xml:space="preserve"> Ремонт системы отопления, обустройство наружной  защиты стен и отмостки по периметру здания, устройство 2 козырьков над входами в МКОУ ДО ДЮСШ пгт Красная Поляна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</si>
</sst>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8"/>
      <color theme="3" tint="0.3999755851924192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rgb="FFC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4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0" fillId="0" borderId="0" xfId="0" applyNumberFormat="1"/>
    <xf numFmtId="4" fontId="11" fillId="0" borderId="7" xfId="0" applyNumberFormat="1" applyFont="1" applyBorder="1" applyAlignment="1">
      <alignment horizontal="right" vertical="center" wrapText="1" indent="1"/>
    </xf>
    <xf numFmtId="0" fontId="11" fillId="0" borderId="7" xfId="0" applyFont="1" applyBorder="1" applyAlignment="1">
      <alignment horizontal="right" vertical="center" wrapText="1" indent="1"/>
    </xf>
    <xf numFmtId="4" fontId="11" fillId="0" borderId="8" xfId="0" applyNumberFormat="1" applyFont="1" applyBorder="1" applyAlignment="1">
      <alignment horizontal="right" vertical="center" wrapText="1" indent="1"/>
    </xf>
    <xf numFmtId="4" fontId="11" fillId="0" borderId="8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4" fontId="10" fillId="0" borderId="7" xfId="0" applyNumberFormat="1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164" fontId="14" fillId="0" borderId="0" xfId="0" applyNumberFormat="1" applyFont="1" applyFill="1" applyAlignment="1">
      <alignment horizontal="left" vertical="center"/>
    </xf>
    <xf numFmtId="164" fontId="14" fillId="0" borderId="0" xfId="0" applyNumberFormat="1" applyFont="1" applyFill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right" vertical="center" wrapText="1"/>
    </xf>
    <xf numFmtId="164" fontId="14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14" fillId="3" borderId="0" xfId="0" applyNumberFormat="1" applyFont="1" applyFill="1" applyBorder="1" applyAlignment="1">
      <alignment horizontal="right" vertical="center" wrapText="1"/>
    </xf>
    <xf numFmtId="164" fontId="2" fillId="3" borderId="0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righ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8" fillId="0" borderId="4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5" fontId="14" fillId="4" borderId="1" xfId="0" applyNumberFormat="1" applyFont="1" applyFill="1" applyBorder="1" applyAlignment="1">
      <alignment horizontal="right" vertical="center" wrapText="1"/>
    </xf>
    <xf numFmtId="165" fontId="8" fillId="4" borderId="4" xfId="0" applyNumberFormat="1" applyFont="1" applyFill="1" applyBorder="1" applyAlignment="1">
      <alignment horizontal="right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2" fillId="0" borderId="4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8" fillId="2" borderId="4" xfId="0" applyNumberFormat="1" applyFont="1" applyFill="1" applyBorder="1" applyAlignment="1">
      <alignment horizontal="right" vertical="center" wrapText="1"/>
    </xf>
    <xf numFmtId="165" fontId="14" fillId="2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165" fontId="19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14" fillId="2" borderId="4" xfId="0" applyNumberFormat="1" applyFont="1" applyFill="1" applyBorder="1" applyAlignment="1">
      <alignment horizontal="right" vertical="center" wrapText="1"/>
    </xf>
    <xf numFmtId="165" fontId="17" fillId="2" borderId="1" xfId="0" applyNumberFormat="1" applyFont="1" applyFill="1" applyBorder="1" applyAlignment="1">
      <alignment horizontal="right" vertical="center" wrapText="1"/>
    </xf>
    <xf numFmtId="165" fontId="14" fillId="4" borderId="2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14" fillId="2" borderId="1" xfId="0" applyNumberFormat="1" applyFont="1" applyFill="1" applyBorder="1" applyAlignment="1">
      <alignment horizontal="right" vertical="center" wrapText="1"/>
    </xf>
    <xf numFmtId="164" fontId="8" fillId="4" borderId="1" xfId="0" applyNumberFormat="1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16" fillId="0" borderId="1" xfId="0" applyNumberFormat="1" applyFont="1" applyFill="1" applyBorder="1" applyAlignment="1">
      <alignment horizontal="right"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14" fillId="4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4" fontId="2" fillId="2" borderId="2" xfId="0" applyNumberFormat="1" applyFont="1" applyFill="1" applyBorder="1" applyAlignment="1">
      <alignment horizontal="left" vertical="center" wrapText="1"/>
    </xf>
    <xf numFmtId="14" fontId="2" fillId="2" borderId="3" xfId="0" applyNumberFormat="1" applyFont="1" applyFill="1" applyBorder="1" applyAlignment="1">
      <alignment horizontal="left" vertical="center" wrapText="1"/>
    </xf>
    <xf numFmtId="14" fontId="2" fillId="2" borderId="4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left" vertical="center" wrapText="1"/>
    </xf>
    <xf numFmtId="14" fontId="2" fillId="0" borderId="3" xfId="0" applyNumberFormat="1" applyFont="1" applyFill="1" applyBorder="1" applyAlignment="1">
      <alignment horizontal="left" vertical="center" wrapText="1"/>
    </xf>
    <xf numFmtId="14" fontId="2" fillId="0" borderId="4" xfId="0" applyNumberFormat="1" applyFont="1" applyFill="1" applyBorder="1" applyAlignment="1">
      <alignment horizontal="left" vertical="center" wrapText="1"/>
    </xf>
    <xf numFmtId="14" fontId="2" fillId="4" borderId="2" xfId="0" applyNumberFormat="1" applyFont="1" applyFill="1" applyBorder="1" applyAlignment="1">
      <alignment horizontal="center" vertical="center" wrapText="1"/>
    </xf>
    <xf numFmtId="14" fontId="2" fillId="4" borderId="3" xfId="0" applyNumberFormat="1" applyFont="1" applyFill="1" applyBorder="1" applyAlignment="1">
      <alignment horizontal="center" vertical="center" wrapText="1"/>
    </xf>
    <xf numFmtId="14" fontId="2" fillId="4" borderId="4" xfId="0" applyNumberFormat="1" applyFont="1" applyFill="1" applyBorder="1" applyAlignment="1">
      <alignment horizontal="center" vertical="center" wrapText="1"/>
    </xf>
    <xf numFmtId="14" fontId="2" fillId="4" borderId="2" xfId="0" applyNumberFormat="1" applyFont="1" applyFill="1" applyBorder="1" applyAlignment="1">
      <alignment horizontal="left" vertical="center" wrapText="1"/>
    </xf>
    <xf numFmtId="14" fontId="2" fillId="4" borderId="3" xfId="0" applyNumberFormat="1" applyFont="1" applyFill="1" applyBorder="1" applyAlignment="1">
      <alignment horizontal="left" vertical="center" wrapText="1"/>
    </xf>
    <xf numFmtId="14" fontId="2" fillId="4" borderId="4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4" fontId="4" fillId="0" borderId="2" xfId="0" applyNumberFormat="1" applyFont="1" applyFill="1" applyBorder="1" applyAlignment="1">
      <alignment horizontal="left" vertical="center" wrapText="1"/>
    </xf>
    <xf numFmtId="14" fontId="4" fillId="0" borderId="3" xfId="0" applyNumberFormat="1" applyFont="1" applyFill="1" applyBorder="1" applyAlignment="1">
      <alignment horizontal="left" vertical="center" wrapText="1"/>
    </xf>
    <xf numFmtId="14" fontId="4" fillId="0" borderId="4" xfId="0" applyNumberFormat="1" applyFont="1" applyFill="1" applyBorder="1" applyAlignment="1">
      <alignment horizontal="left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14" fontId="14" fillId="0" borderId="3" xfId="0" applyNumberFormat="1" applyFont="1" applyFill="1" applyBorder="1" applyAlignment="1">
      <alignment horizontal="left" vertical="center" wrapText="1"/>
    </xf>
    <xf numFmtId="14" fontId="14" fillId="0" borderId="4" xfId="0" applyNumberFormat="1" applyFont="1" applyFill="1" applyBorder="1" applyAlignment="1">
      <alignment horizontal="left" vertical="center" wrapText="1"/>
    </xf>
    <xf numFmtId="14" fontId="14" fillId="0" borderId="2" xfId="0" applyNumberFormat="1" applyFont="1" applyFill="1" applyBorder="1" applyAlignment="1">
      <alignment horizontal="center" vertical="center" wrapText="1"/>
    </xf>
    <xf numFmtId="14" fontId="14" fillId="0" borderId="3" xfId="0" applyNumberFormat="1" applyFont="1" applyFill="1" applyBorder="1" applyAlignment="1">
      <alignment horizontal="center" vertical="center" wrapText="1"/>
    </xf>
    <xf numFmtId="14" fontId="14" fillId="0" borderId="4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left" vertical="center" wrapText="1"/>
    </xf>
    <xf numFmtId="14" fontId="8" fillId="0" borderId="3" xfId="0" applyNumberFormat="1" applyFont="1" applyFill="1" applyBorder="1" applyAlignment="1">
      <alignment horizontal="left" vertical="center" wrapText="1"/>
    </xf>
    <xf numFmtId="14" fontId="8" fillId="0" borderId="4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left" vertical="center" wrapText="1"/>
    </xf>
    <xf numFmtId="164" fontId="2" fillId="2" borderId="4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164" fontId="8" fillId="2" borderId="4" xfId="0" applyNumberFormat="1" applyFont="1" applyFill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164" fontId="15" fillId="4" borderId="2" xfId="0" applyNumberFormat="1" applyFont="1" applyFill="1" applyBorder="1" applyAlignment="1">
      <alignment horizontal="center" vertical="center" wrapText="1"/>
    </xf>
    <xf numFmtId="164" fontId="15" fillId="4" borderId="3" xfId="0" applyNumberFormat="1" applyFont="1" applyFill="1" applyBorder="1" applyAlignment="1">
      <alignment horizontal="center" vertical="center" wrapText="1"/>
    </xf>
    <xf numFmtId="164" fontId="15" fillId="4" borderId="4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4" xfId="0" applyNumberFormat="1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14" fontId="8" fillId="4" borderId="4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624"/>
  <sheetViews>
    <sheetView tabSelected="1" view="pageBreakPreview" topLeftCell="A361" zoomScale="60" zoomScaleNormal="85" workbookViewId="0">
      <selection activeCell="H376" sqref="A376:XFD1446"/>
    </sheetView>
  </sheetViews>
  <sheetFormatPr defaultRowHeight="16.5" x14ac:dyDescent="0.25"/>
  <cols>
    <col min="1" max="1" width="9.42578125" style="5" customWidth="1"/>
    <col min="2" max="2" width="57.7109375" style="6" customWidth="1"/>
    <col min="3" max="3" width="32.5703125" style="6" customWidth="1"/>
    <col min="4" max="4" width="15.85546875" style="7" hidden="1" customWidth="1"/>
    <col min="5" max="5" width="16.140625" style="7" hidden="1" customWidth="1"/>
    <col min="6" max="6" width="15.85546875" style="7" hidden="1" customWidth="1"/>
    <col min="7" max="7" width="16.140625" style="7" hidden="1" customWidth="1"/>
    <col min="8" max="8" width="68.140625" style="8" customWidth="1"/>
    <col min="9" max="9" width="15.28515625" style="33" customWidth="1"/>
    <col min="10" max="10" width="14.7109375" style="33" customWidth="1"/>
    <col min="11" max="11" width="14.85546875" style="33" customWidth="1"/>
    <col min="12" max="12" width="13.28515625" style="33" hidden="1" customWidth="1"/>
    <col min="13" max="13" width="77.42578125" style="6" customWidth="1"/>
    <col min="14" max="14" width="9.140625" style="9"/>
    <col min="15" max="15" width="11.7109375" style="3" customWidth="1"/>
    <col min="16" max="16384" width="9.140625" style="9"/>
  </cols>
  <sheetData>
    <row r="1" spans="1:15" x14ac:dyDescent="0.25">
      <c r="I1" s="32" t="s">
        <v>259</v>
      </c>
      <c r="J1" s="32"/>
      <c r="K1" s="31"/>
      <c r="L1" s="31"/>
    </row>
    <row r="2" spans="1:15" x14ac:dyDescent="0.25">
      <c r="I2" s="32"/>
      <c r="J2" s="32"/>
      <c r="K2" s="32"/>
      <c r="L2" s="32"/>
    </row>
    <row r="3" spans="1:15" x14ac:dyDescent="0.25">
      <c r="I3" s="32"/>
      <c r="J3" s="32"/>
      <c r="K3" s="32"/>
      <c r="L3" s="32"/>
    </row>
    <row r="4" spans="1:15" x14ac:dyDescent="0.25">
      <c r="I4" s="32"/>
      <c r="J4" s="32"/>
      <c r="K4" s="32"/>
      <c r="L4" s="32"/>
    </row>
    <row r="6" spans="1:15" ht="15.75" x14ac:dyDescent="0.25">
      <c r="A6" s="197" t="s">
        <v>262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</row>
    <row r="7" spans="1:15" ht="15.75" x14ac:dyDescent="0.25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</row>
    <row r="8" spans="1:15" ht="15.75" x14ac:dyDescent="0.25">
      <c r="A8" s="197" t="s">
        <v>459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</row>
    <row r="9" spans="1:15" x14ac:dyDescent="0.25">
      <c r="M9" s="27"/>
    </row>
    <row r="10" spans="1:15" s="10" customFormat="1" ht="16.5" customHeight="1" x14ac:dyDescent="0.25">
      <c r="A10" s="116" t="s">
        <v>3</v>
      </c>
      <c r="B10" s="198" t="s">
        <v>339</v>
      </c>
      <c r="C10" s="198" t="s">
        <v>0</v>
      </c>
      <c r="D10" s="212" t="s">
        <v>257</v>
      </c>
      <c r="E10" s="200"/>
      <c r="F10" s="200" t="s">
        <v>258</v>
      </c>
      <c r="G10" s="201"/>
      <c r="H10" s="204" t="s">
        <v>6</v>
      </c>
      <c r="I10" s="206" t="s">
        <v>460</v>
      </c>
      <c r="J10" s="208" t="s">
        <v>461</v>
      </c>
      <c r="K10" s="208" t="s">
        <v>260</v>
      </c>
      <c r="L10" s="206" t="s">
        <v>261</v>
      </c>
      <c r="M10" s="198" t="s">
        <v>20</v>
      </c>
      <c r="O10" s="11"/>
    </row>
    <row r="11" spans="1:15" s="10" customFormat="1" ht="33" x14ac:dyDescent="0.25">
      <c r="A11" s="118"/>
      <c r="B11" s="199"/>
      <c r="C11" s="199"/>
      <c r="D11" s="30" t="s">
        <v>4</v>
      </c>
      <c r="E11" s="30" t="s">
        <v>5</v>
      </c>
      <c r="F11" s="30" t="s">
        <v>4</v>
      </c>
      <c r="G11" s="30" t="s">
        <v>5</v>
      </c>
      <c r="H11" s="205"/>
      <c r="I11" s="207"/>
      <c r="J11" s="208"/>
      <c r="K11" s="208"/>
      <c r="L11" s="207"/>
      <c r="M11" s="199"/>
      <c r="O11" s="11"/>
    </row>
    <row r="12" spans="1:15" s="35" customFormat="1" ht="15.75" hidden="1" customHeight="1" x14ac:dyDescent="0.25">
      <c r="A12" s="163"/>
      <c r="B12" s="93" t="s">
        <v>263</v>
      </c>
      <c r="C12" s="93"/>
      <c r="D12" s="226"/>
      <c r="E12" s="226"/>
      <c r="F12" s="226"/>
      <c r="G12" s="226"/>
      <c r="H12" s="34" t="s">
        <v>1</v>
      </c>
      <c r="I12" s="72">
        <f>SUM(I13:I18)</f>
        <v>694729.21759999997</v>
      </c>
      <c r="J12" s="72">
        <f>SUM(J13:J18)</f>
        <v>690500.30478000001</v>
      </c>
      <c r="K12" s="55">
        <f t="shared" ref="K12:K18" si="0">J12/I12*100</f>
        <v>99.391286171235308</v>
      </c>
      <c r="L12" s="56">
        <f t="shared" ref="L12:L18" si="1">I12-J12</f>
        <v>4228.9128199999686</v>
      </c>
      <c r="M12" s="206"/>
      <c r="O12" s="36"/>
    </row>
    <row r="13" spans="1:15" s="35" customFormat="1" ht="15.75" hidden="1" customHeight="1" x14ac:dyDescent="0.25">
      <c r="A13" s="163"/>
      <c r="B13" s="165"/>
      <c r="C13" s="165"/>
      <c r="D13" s="227"/>
      <c r="E13" s="227"/>
      <c r="F13" s="227"/>
      <c r="G13" s="227"/>
      <c r="H13" s="34" t="s">
        <v>14</v>
      </c>
      <c r="I13" s="73">
        <f t="shared" ref="I13:J18" si="2">I20+I111+I209+I300+I377</f>
        <v>30203.431079999998</v>
      </c>
      <c r="J13" s="73">
        <f t="shared" si="2"/>
        <v>30198.162120000001</v>
      </c>
      <c r="K13" s="55">
        <f t="shared" si="0"/>
        <v>99.982555094532003</v>
      </c>
      <c r="L13" s="56">
        <f t="shared" si="1"/>
        <v>5.2689599999976053</v>
      </c>
      <c r="M13" s="224"/>
      <c r="O13" s="36"/>
    </row>
    <row r="14" spans="1:15" s="35" customFormat="1" ht="15.75" hidden="1" customHeight="1" x14ac:dyDescent="0.25">
      <c r="A14" s="163"/>
      <c r="B14" s="165"/>
      <c r="C14" s="165"/>
      <c r="D14" s="227"/>
      <c r="E14" s="227"/>
      <c r="F14" s="227"/>
      <c r="G14" s="227"/>
      <c r="H14" s="34" t="s">
        <v>15</v>
      </c>
      <c r="I14" s="73">
        <f t="shared" si="2"/>
        <v>411996.21451999992</v>
      </c>
      <c r="J14" s="73">
        <f t="shared" si="2"/>
        <v>409267.09954999993</v>
      </c>
      <c r="K14" s="55">
        <f t="shared" si="0"/>
        <v>99.337587367597649</v>
      </c>
      <c r="L14" s="56">
        <f t="shared" si="1"/>
        <v>2729.1149699999951</v>
      </c>
      <c r="M14" s="224"/>
      <c r="O14" s="36"/>
    </row>
    <row r="15" spans="1:15" s="35" customFormat="1" ht="15.75" hidden="1" customHeight="1" x14ac:dyDescent="0.25">
      <c r="A15" s="163"/>
      <c r="B15" s="165"/>
      <c r="C15" s="165"/>
      <c r="D15" s="227"/>
      <c r="E15" s="227"/>
      <c r="F15" s="227"/>
      <c r="G15" s="227"/>
      <c r="H15" s="34" t="s">
        <v>9</v>
      </c>
      <c r="I15" s="73">
        <f t="shared" si="2"/>
        <v>246560.212</v>
      </c>
      <c r="J15" s="73">
        <f t="shared" si="2"/>
        <v>245120.46341000003</v>
      </c>
      <c r="K15" s="55">
        <f t="shared" si="0"/>
        <v>99.416066129112522</v>
      </c>
      <c r="L15" s="56">
        <f t="shared" si="1"/>
        <v>1439.7485899999738</v>
      </c>
      <c r="M15" s="224"/>
      <c r="O15" s="36"/>
    </row>
    <row r="16" spans="1:15" s="35" customFormat="1" ht="15.75" hidden="1" customHeight="1" x14ac:dyDescent="0.25">
      <c r="A16" s="163"/>
      <c r="B16" s="165"/>
      <c r="C16" s="165"/>
      <c r="D16" s="227"/>
      <c r="E16" s="227"/>
      <c r="F16" s="227"/>
      <c r="G16" s="227"/>
      <c r="H16" s="34" t="s">
        <v>16</v>
      </c>
      <c r="I16" s="73">
        <f t="shared" si="2"/>
        <v>5692.53</v>
      </c>
      <c r="J16" s="73">
        <f t="shared" si="2"/>
        <v>5692.5289999999995</v>
      </c>
      <c r="K16" s="55">
        <f t="shared" si="0"/>
        <v>99.99998243311849</v>
      </c>
      <c r="L16" s="56">
        <f t="shared" si="1"/>
        <v>1.0000000002037268E-3</v>
      </c>
      <c r="M16" s="224"/>
      <c r="O16" s="36"/>
    </row>
    <row r="17" spans="1:15" s="35" customFormat="1" ht="16.5" hidden="1" customHeight="1" x14ac:dyDescent="0.25">
      <c r="A17" s="163"/>
      <c r="B17" s="165"/>
      <c r="C17" s="165"/>
      <c r="D17" s="227"/>
      <c r="E17" s="227"/>
      <c r="F17" s="227"/>
      <c r="G17" s="227"/>
      <c r="H17" s="34" t="s">
        <v>17</v>
      </c>
      <c r="I17" s="73">
        <f t="shared" si="2"/>
        <v>0</v>
      </c>
      <c r="J17" s="73">
        <f t="shared" si="2"/>
        <v>0</v>
      </c>
      <c r="K17" s="55">
        <v>0</v>
      </c>
      <c r="L17" s="56">
        <f t="shared" si="1"/>
        <v>0</v>
      </c>
      <c r="M17" s="224"/>
      <c r="O17" s="36"/>
    </row>
    <row r="18" spans="1:15" s="35" customFormat="1" ht="15.75" hidden="1" customHeight="1" x14ac:dyDescent="0.25">
      <c r="A18" s="164"/>
      <c r="B18" s="166"/>
      <c r="C18" s="166"/>
      <c r="D18" s="228"/>
      <c r="E18" s="228"/>
      <c r="F18" s="228"/>
      <c r="G18" s="228"/>
      <c r="H18" s="34" t="s">
        <v>18</v>
      </c>
      <c r="I18" s="73">
        <f t="shared" si="2"/>
        <v>276.83</v>
      </c>
      <c r="J18" s="73">
        <f t="shared" si="2"/>
        <v>222.05070000000001</v>
      </c>
      <c r="K18" s="55">
        <f t="shared" si="0"/>
        <v>80.211935122638451</v>
      </c>
      <c r="L18" s="56">
        <f t="shared" si="1"/>
        <v>54.779299999999978</v>
      </c>
      <c r="M18" s="207"/>
      <c r="O18" s="36"/>
    </row>
    <row r="19" spans="1:15" s="38" customFormat="1" ht="15.75" hidden="1" customHeight="1" x14ac:dyDescent="0.25">
      <c r="A19" s="170"/>
      <c r="B19" s="185" t="s">
        <v>501</v>
      </c>
      <c r="C19" s="185"/>
      <c r="D19" s="229"/>
      <c r="E19" s="229"/>
      <c r="F19" s="229"/>
      <c r="G19" s="229"/>
      <c r="H19" s="37" t="s">
        <v>1</v>
      </c>
      <c r="I19" s="74">
        <f>SUM(I20:I25)</f>
        <v>3031.6000000000004</v>
      </c>
      <c r="J19" s="74">
        <f>SUM(J20:J25)</f>
        <v>2409.6979999999999</v>
      </c>
      <c r="K19" s="58">
        <f>J19/I19*100</f>
        <v>79.486013986013972</v>
      </c>
      <c r="L19" s="59">
        <f>I19-J19</f>
        <v>621.9020000000005</v>
      </c>
      <c r="M19" s="191"/>
      <c r="O19" s="39"/>
    </row>
    <row r="20" spans="1:15" s="38" customFormat="1" ht="15.75" hidden="1" customHeight="1" x14ac:dyDescent="0.25">
      <c r="A20" s="171"/>
      <c r="B20" s="186"/>
      <c r="C20" s="186"/>
      <c r="D20" s="230"/>
      <c r="E20" s="230"/>
      <c r="F20" s="230"/>
      <c r="G20" s="230"/>
      <c r="H20" s="37" t="s">
        <v>14</v>
      </c>
      <c r="I20" s="74">
        <f t="shared" ref="I20:J25" si="3">I27+I83+I90+I97+I104</f>
        <v>732.2</v>
      </c>
      <c r="J20" s="74">
        <f t="shared" si="3"/>
        <v>732.19799999999998</v>
      </c>
      <c r="K20" s="58">
        <f>J20/I20*100</f>
        <v>99.999726850587265</v>
      </c>
      <c r="L20" s="59">
        <f t="shared" ref="L20:L124" si="4">I20-J20</f>
        <v>2.0000000000663931E-3</v>
      </c>
      <c r="M20" s="192"/>
      <c r="O20" s="39"/>
    </row>
    <row r="21" spans="1:15" s="38" customFormat="1" ht="15.75" hidden="1" customHeight="1" x14ac:dyDescent="0.25">
      <c r="A21" s="171"/>
      <c r="B21" s="186"/>
      <c r="C21" s="186"/>
      <c r="D21" s="230"/>
      <c r="E21" s="230"/>
      <c r="F21" s="230"/>
      <c r="G21" s="230"/>
      <c r="H21" s="37" t="s">
        <v>15</v>
      </c>
      <c r="I21" s="74">
        <f t="shared" si="3"/>
        <v>2299.4</v>
      </c>
      <c r="J21" s="74">
        <f t="shared" si="3"/>
        <v>1677.5</v>
      </c>
      <c r="K21" s="58">
        <f>J21/I21*100</f>
        <v>72.953814038444804</v>
      </c>
      <c r="L21" s="59">
        <f t="shared" si="4"/>
        <v>621.90000000000009</v>
      </c>
      <c r="M21" s="192"/>
      <c r="O21" s="39"/>
    </row>
    <row r="22" spans="1:15" s="38" customFormat="1" ht="15.75" hidden="1" customHeight="1" x14ac:dyDescent="0.25">
      <c r="A22" s="171"/>
      <c r="B22" s="186"/>
      <c r="C22" s="186"/>
      <c r="D22" s="230"/>
      <c r="E22" s="230"/>
      <c r="F22" s="230"/>
      <c r="G22" s="230"/>
      <c r="H22" s="37" t="s">
        <v>9</v>
      </c>
      <c r="I22" s="74">
        <f t="shared" si="3"/>
        <v>0</v>
      </c>
      <c r="J22" s="74">
        <f t="shared" si="3"/>
        <v>0</v>
      </c>
      <c r="K22" s="58">
        <v>0</v>
      </c>
      <c r="L22" s="59">
        <f t="shared" si="4"/>
        <v>0</v>
      </c>
      <c r="M22" s="192"/>
      <c r="O22" s="39"/>
    </row>
    <row r="23" spans="1:15" s="38" customFormat="1" ht="15.75" hidden="1" customHeight="1" x14ac:dyDescent="0.25">
      <c r="A23" s="171"/>
      <c r="B23" s="186"/>
      <c r="C23" s="186"/>
      <c r="D23" s="230"/>
      <c r="E23" s="230"/>
      <c r="F23" s="230"/>
      <c r="G23" s="230"/>
      <c r="H23" s="37" t="s">
        <v>16</v>
      </c>
      <c r="I23" s="74">
        <f t="shared" si="3"/>
        <v>0</v>
      </c>
      <c r="J23" s="74">
        <f t="shared" si="3"/>
        <v>0</v>
      </c>
      <c r="K23" s="58"/>
      <c r="L23" s="59">
        <f t="shared" si="4"/>
        <v>0</v>
      </c>
      <c r="M23" s="192"/>
      <c r="O23" s="39"/>
    </row>
    <row r="24" spans="1:15" s="38" customFormat="1" ht="16.5" hidden="1" customHeight="1" x14ac:dyDescent="0.25">
      <c r="A24" s="171"/>
      <c r="B24" s="186"/>
      <c r="C24" s="186"/>
      <c r="D24" s="230"/>
      <c r="E24" s="230"/>
      <c r="F24" s="230"/>
      <c r="G24" s="230"/>
      <c r="H24" s="37" t="s">
        <v>17</v>
      </c>
      <c r="I24" s="74">
        <f t="shared" si="3"/>
        <v>0</v>
      </c>
      <c r="J24" s="74">
        <f t="shared" si="3"/>
        <v>0</v>
      </c>
      <c r="K24" s="58"/>
      <c r="L24" s="59">
        <f t="shared" si="4"/>
        <v>0</v>
      </c>
      <c r="M24" s="192"/>
      <c r="O24" s="39"/>
    </row>
    <row r="25" spans="1:15" s="38" customFormat="1" ht="14.25" hidden="1" customHeight="1" x14ac:dyDescent="0.25">
      <c r="A25" s="172"/>
      <c r="B25" s="187"/>
      <c r="C25" s="187"/>
      <c r="D25" s="231"/>
      <c r="E25" s="231"/>
      <c r="F25" s="231"/>
      <c r="G25" s="231"/>
      <c r="H25" s="37" t="s">
        <v>18</v>
      </c>
      <c r="I25" s="74">
        <f t="shared" si="3"/>
        <v>0</v>
      </c>
      <c r="J25" s="74">
        <f t="shared" si="3"/>
        <v>0</v>
      </c>
      <c r="K25" s="58"/>
      <c r="L25" s="59">
        <f t="shared" si="4"/>
        <v>0</v>
      </c>
      <c r="M25" s="193"/>
      <c r="O25" s="39"/>
    </row>
    <row r="26" spans="1:15" s="35" customFormat="1" ht="15.75" hidden="1" customHeight="1" x14ac:dyDescent="0.25">
      <c r="A26" s="170" t="s">
        <v>7</v>
      </c>
      <c r="B26" s="128" t="s">
        <v>502</v>
      </c>
      <c r="C26" s="93" t="s">
        <v>512</v>
      </c>
      <c r="D26" s="96">
        <v>42370</v>
      </c>
      <c r="E26" s="96">
        <v>42735</v>
      </c>
      <c r="F26" s="96">
        <v>42370</v>
      </c>
      <c r="G26" s="96">
        <v>42735</v>
      </c>
      <c r="H26" s="34" t="s">
        <v>1</v>
      </c>
      <c r="I26" s="72">
        <f>SUM(I27:I32)</f>
        <v>0</v>
      </c>
      <c r="J26" s="72">
        <f>SUM(J27:J32)</f>
        <v>0</v>
      </c>
      <c r="K26" s="55">
        <v>0</v>
      </c>
      <c r="L26" s="56">
        <f t="shared" si="4"/>
        <v>0</v>
      </c>
      <c r="M26" s="206"/>
      <c r="O26" s="36"/>
    </row>
    <row r="27" spans="1:15" s="35" customFormat="1" ht="15.75" hidden="1" customHeight="1" x14ac:dyDescent="0.25">
      <c r="A27" s="171"/>
      <c r="B27" s="129"/>
      <c r="C27" s="94"/>
      <c r="D27" s="97"/>
      <c r="E27" s="97"/>
      <c r="F27" s="97"/>
      <c r="G27" s="97"/>
      <c r="H27" s="34" t="s">
        <v>14</v>
      </c>
      <c r="I27" s="73">
        <f>I34+I41</f>
        <v>0</v>
      </c>
      <c r="J27" s="73">
        <f>J34+J41</f>
        <v>0</v>
      </c>
      <c r="K27" s="55"/>
      <c r="L27" s="56"/>
      <c r="M27" s="224"/>
      <c r="O27" s="36"/>
    </row>
    <row r="28" spans="1:15" s="35" customFormat="1" ht="15.75" hidden="1" customHeight="1" x14ac:dyDescent="0.25">
      <c r="A28" s="171"/>
      <c r="B28" s="129"/>
      <c r="C28" s="94"/>
      <c r="D28" s="97"/>
      <c r="E28" s="97"/>
      <c r="F28" s="97"/>
      <c r="G28" s="97"/>
      <c r="H28" s="34" t="s">
        <v>15</v>
      </c>
      <c r="I28" s="73">
        <f t="shared" ref="I28:J32" si="5">I35+I42</f>
        <v>0</v>
      </c>
      <c r="J28" s="73">
        <f t="shared" si="5"/>
        <v>0</v>
      </c>
      <c r="K28" s="55">
        <v>0</v>
      </c>
      <c r="L28" s="56"/>
      <c r="M28" s="224"/>
      <c r="O28" s="36"/>
    </row>
    <row r="29" spans="1:15" s="35" customFormat="1" ht="15.75" hidden="1" customHeight="1" x14ac:dyDescent="0.25">
      <c r="A29" s="171"/>
      <c r="B29" s="129"/>
      <c r="C29" s="94"/>
      <c r="D29" s="97"/>
      <c r="E29" s="97"/>
      <c r="F29" s="97"/>
      <c r="G29" s="97"/>
      <c r="H29" s="34" t="s">
        <v>9</v>
      </c>
      <c r="I29" s="73">
        <f t="shared" si="5"/>
        <v>0</v>
      </c>
      <c r="J29" s="73">
        <f t="shared" si="5"/>
        <v>0</v>
      </c>
      <c r="K29" s="55">
        <v>0</v>
      </c>
      <c r="L29" s="56">
        <f t="shared" ref="L29" si="6">I29-J29</f>
        <v>0</v>
      </c>
      <c r="M29" s="224"/>
      <c r="O29" s="36"/>
    </row>
    <row r="30" spans="1:15" s="35" customFormat="1" ht="17.25" hidden="1" customHeight="1" x14ac:dyDescent="0.25">
      <c r="A30" s="171"/>
      <c r="B30" s="129"/>
      <c r="C30" s="94"/>
      <c r="D30" s="97"/>
      <c r="E30" s="97"/>
      <c r="F30" s="97"/>
      <c r="G30" s="97"/>
      <c r="H30" s="34" t="s">
        <v>16</v>
      </c>
      <c r="I30" s="73">
        <f t="shared" si="5"/>
        <v>0</v>
      </c>
      <c r="J30" s="73">
        <f t="shared" si="5"/>
        <v>0</v>
      </c>
      <c r="K30" s="55"/>
      <c r="L30" s="56"/>
      <c r="M30" s="224"/>
      <c r="O30" s="36"/>
    </row>
    <row r="31" spans="1:15" s="35" customFormat="1" ht="18.75" hidden="1" customHeight="1" x14ac:dyDescent="0.25">
      <c r="A31" s="171"/>
      <c r="B31" s="129"/>
      <c r="C31" s="94"/>
      <c r="D31" s="97"/>
      <c r="E31" s="97"/>
      <c r="F31" s="97"/>
      <c r="G31" s="97"/>
      <c r="H31" s="34" t="s">
        <v>17</v>
      </c>
      <c r="I31" s="73">
        <f t="shared" si="5"/>
        <v>0</v>
      </c>
      <c r="J31" s="73">
        <f t="shared" si="5"/>
        <v>0</v>
      </c>
      <c r="K31" s="55"/>
      <c r="L31" s="56"/>
      <c r="M31" s="224"/>
      <c r="O31" s="36"/>
    </row>
    <row r="32" spans="1:15" s="35" customFormat="1" ht="15.75" hidden="1" customHeight="1" x14ac:dyDescent="0.25">
      <c r="A32" s="172"/>
      <c r="B32" s="130"/>
      <c r="C32" s="95"/>
      <c r="D32" s="98"/>
      <c r="E32" s="98"/>
      <c r="F32" s="98"/>
      <c r="G32" s="98"/>
      <c r="H32" s="34" t="s">
        <v>18</v>
      </c>
      <c r="I32" s="73">
        <f t="shared" si="5"/>
        <v>0</v>
      </c>
      <c r="J32" s="73">
        <f t="shared" si="5"/>
        <v>0</v>
      </c>
      <c r="K32" s="55"/>
      <c r="L32" s="56"/>
      <c r="M32" s="207"/>
      <c r="O32" s="36"/>
    </row>
    <row r="33" spans="1:15" s="35" customFormat="1" ht="15.75" hidden="1" customHeight="1" x14ac:dyDescent="0.25">
      <c r="A33" s="162" t="s">
        <v>264</v>
      </c>
      <c r="B33" s="128" t="s">
        <v>362</v>
      </c>
      <c r="C33" s="93" t="s">
        <v>367</v>
      </c>
      <c r="D33" s="96">
        <v>42370</v>
      </c>
      <c r="E33" s="96">
        <v>42735</v>
      </c>
      <c r="F33" s="96">
        <v>42370</v>
      </c>
      <c r="G33" s="96">
        <v>42735</v>
      </c>
      <c r="H33" s="34" t="s">
        <v>1</v>
      </c>
      <c r="I33" s="73">
        <f>SUM(I34:I39)</f>
        <v>0</v>
      </c>
      <c r="J33" s="73">
        <f>SUM(J34:J39)</f>
        <v>0</v>
      </c>
      <c r="K33" s="55">
        <v>0</v>
      </c>
      <c r="L33" s="56">
        <f t="shared" ref="L33" si="7">I33-J33</f>
        <v>0</v>
      </c>
      <c r="M33" s="206"/>
      <c r="O33" s="36"/>
    </row>
    <row r="34" spans="1:15" s="35" customFormat="1" ht="15.75" hidden="1" customHeight="1" x14ac:dyDescent="0.25">
      <c r="A34" s="100"/>
      <c r="B34" s="91"/>
      <c r="C34" s="94"/>
      <c r="D34" s="97"/>
      <c r="E34" s="97"/>
      <c r="F34" s="97"/>
      <c r="G34" s="97"/>
      <c r="H34" s="34" t="s">
        <v>14</v>
      </c>
      <c r="I34" s="73">
        <v>0</v>
      </c>
      <c r="J34" s="73">
        <v>0</v>
      </c>
      <c r="K34" s="55"/>
      <c r="L34" s="56"/>
      <c r="M34" s="100"/>
      <c r="O34" s="36"/>
    </row>
    <row r="35" spans="1:15" s="35" customFormat="1" ht="15.75" hidden="1" customHeight="1" x14ac:dyDescent="0.25">
      <c r="A35" s="100"/>
      <c r="B35" s="91"/>
      <c r="C35" s="94"/>
      <c r="D35" s="97"/>
      <c r="E35" s="97"/>
      <c r="F35" s="97"/>
      <c r="G35" s="97"/>
      <c r="H35" s="34" t="s">
        <v>15</v>
      </c>
      <c r="I35" s="73"/>
      <c r="J35" s="73"/>
      <c r="K35" s="55"/>
      <c r="L35" s="56"/>
      <c r="M35" s="100"/>
      <c r="O35" s="36"/>
    </row>
    <row r="36" spans="1:15" s="35" customFormat="1" ht="15.75" hidden="1" customHeight="1" x14ac:dyDescent="0.25">
      <c r="A36" s="100"/>
      <c r="B36" s="91"/>
      <c r="C36" s="94"/>
      <c r="D36" s="97"/>
      <c r="E36" s="97"/>
      <c r="F36" s="97"/>
      <c r="G36" s="97"/>
      <c r="H36" s="34" t="s">
        <v>9</v>
      </c>
      <c r="I36" s="73">
        <v>0</v>
      </c>
      <c r="J36" s="73">
        <v>0</v>
      </c>
      <c r="K36" s="55"/>
      <c r="L36" s="56">
        <f t="shared" ref="L36" si="8">I36-J36</f>
        <v>0</v>
      </c>
      <c r="M36" s="100"/>
      <c r="O36" s="36"/>
    </row>
    <row r="37" spans="1:15" s="35" customFormat="1" ht="15.75" hidden="1" customHeight="1" x14ac:dyDescent="0.25">
      <c r="A37" s="100"/>
      <c r="B37" s="91"/>
      <c r="C37" s="94"/>
      <c r="D37" s="97"/>
      <c r="E37" s="97"/>
      <c r="F37" s="97"/>
      <c r="G37" s="97"/>
      <c r="H37" s="34" t="s">
        <v>16</v>
      </c>
      <c r="I37" s="73"/>
      <c r="J37" s="73"/>
      <c r="K37" s="55"/>
      <c r="L37" s="56"/>
      <c r="M37" s="100"/>
      <c r="O37" s="36"/>
    </row>
    <row r="38" spans="1:15" s="35" customFormat="1" ht="15.75" hidden="1" customHeight="1" x14ac:dyDescent="0.25">
      <c r="A38" s="100"/>
      <c r="B38" s="91"/>
      <c r="C38" s="94"/>
      <c r="D38" s="97"/>
      <c r="E38" s="97"/>
      <c r="F38" s="97"/>
      <c r="G38" s="97"/>
      <c r="H38" s="34" t="s">
        <v>17</v>
      </c>
      <c r="I38" s="73"/>
      <c r="J38" s="73"/>
      <c r="K38" s="55"/>
      <c r="L38" s="56"/>
      <c r="M38" s="100"/>
      <c r="O38" s="36"/>
    </row>
    <row r="39" spans="1:15" s="35" customFormat="1" ht="22.5" hidden="1" customHeight="1" x14ac:dyDescent="0.25">
      <c r="A39" s="101"/>
      <c r="B39" s="92"/>
      <c r="C39" s="95"/>
      <c r="D39" s="98"/>
      <c r="E39" s="98"/>
      <c r="F39" s="98"/>
      <c r="G39" s="98"/>
      <c r="H39" s="34" t="s">
        <v>18</v>
      </c>
      <c r="I39" s="73"/>
      <c r="J39" s="73"/>
      <c r="K39" s="55"/>
      <c r="L39" s="56"/>
      <c r="M39" s="101"/>
      <c r="O39" s="36"/>
    </row>
    <row r="40" spans="1:15" s="35" customFormat="1" ht="15.75" hidden="1" customHeight="1" x14ac:dyDescent="0.25">
      <c r="A40" s="87" t="s">
        <v>265</v>
      </c>
      <c r="B40" s="90" t="s">
        <v>293</v>
      </c>
      <c r="C40" s="93" t="s">
        <v>198</v>
      </c>
      <c r="D40" s="96">
        <v>42370</v>
      </c>
      <c r="E40" s="96">
        <v>42735</v>
      </c>
      <c r="F40" s="96">
        <v>42370</v>
      </c>
      <c r="G40" s="96">
        <v>42735</v>
      </c>
      <c r="H40" s="34" t="s">
        <v>1</v>
      </c>
      <c r="I40" s="73">
        <f>SUM(I41:I46)</f>
        <v>0</v>
      </c>
      <c r="J40" s="73">
        <f>SUM(J41:J46)</f>
        <v>0</v>
      </c>
      <c r="K40" s="55">
        <v>0</v>
      </c>
      <c r="L40" s="56">
        <f t="shared" ref="L40" si="9">I40-J40</f>
        <v>0</v>
      </c>
      <c r="M40" s="99"/>
      <c r="O40" s="36"/>
    </row>
    <row r="41" spans="1:15" s="35" customFormat="1" ht="15.75" hidden="1" customHeight="1" x14ac:dyDescent="0.25">
      <c r="A41" s="88"/>
      <c r="B41" s="91"/>
      <c r="C41" s="94"/>
      <c r="D41" s="97"/>
      <c r="E41" s="97"/>
      <c r="F41" s="97"/>
      <c r="G41" s="97"/>
      <c r="H41" s="34" t="s">
        <v>14</v>
      </c>
      <c r="I41" s="73"/>
      <c r="J41" s="73"/>
      <c r="K41" s="55"/>
      <c r="L41" s="56"/>
      <c r="M41" s="100"/>
      <c r="O41" s="36"/>
    </row>
    <row r="42" spans="1:15" s="35" customFormat="1" ht="15.75" hidden="1" customHeight="1" x14ac:dyDescent="0.25">
      <c r="A42" s="88"/>
      <c r="B42" s="91"/>
      <c r="C42" s="94"/>
      <c r="D42" s="97"/>
      <c r="E42" s="97"/>
      <c r="F42" s="97"/>
      <c r="G42" s="97"/>
      <c r="H42" s="34" t="s">
        <v>15</v>
      </c>
      <c r="I42" s="73">
        <f>I49+I56+I63+I70+I77</f>
        <v>0</v>
      </c>
      <c r="J42" s="73">
        <f>J49+J56+J63+J70+J77</f>
        <v>0</v>
      </c>
      <c r="K42" s="55">
        <v>0</v>
      </c>
      <c r="L42" s="56"/>
      <c r="M42" s="100"/>
      <c r="O42" s="36"/>
    </row>
    <row r="43" spans="1:15" s="35" customFormat="1" ht="15.75" hidden="1" customHeight="1" x14ac:dyDescent="0.25">
      <c r="A43" s="88"/>
      <c r="B43" s="91"/>
      <c r="C43" s="94"/>
      <c r="D43" s="97"/>
      <c r="E43" s="97"/>
      <c r="F43" s="97"/>
      <c r="G43" s="97"/>
      <c r="H43" s="34" t="s">
        <v>9</v>
      </c>
      <c r="I43" s="73">
        <f>I50+I57+I64+I71+I78</f>
        <v>0</v>
      </c>
      <c r="J43" s="73">
        <f>J50+J57+J64+J71+J78</f>
        <v>0</v>
      </c>
      <c r="K43" s="55">
        <v>0</v>
      </c>
      <c r="L43" s="56">
        <f t="shared" ref="L43" si="10">I43-J43</f>
        <v>0</v>
      </c>
      <c r="M43" s="100"/>
      <c r="O43" s="36"/>
    </row>
    <row r="44" spans="1:15" s="35" customFormat="1" ht="15.75" hidden="1" customHeight="1" x14ac:dyDescent="0.25">
      <c r="A44" s="88"/>
      <c r="B44" s="91"/>
      <c r="C44" s="94"/>
      <c r="D44" s="97"/>
      <c r="E44" s="97"/>
      <c r="F44" s="97"/>
      <c r="G44" s="97"/>
      <c r="H44" s="34" t="s">
        <v>16</v>
      </c>
      <c r="I44" s="73"/>
      <c r="J44" s="73"/>
      <c r="K44" s="55"/>
      <c r="L44" s="56"/>
      <c r="M44" s="100"/>
      <c r="O44" s="36"/>
    </row>
    <row r="45" spans="1:15" s="35" customFormat="1" ht="15.75" hidden="1" customHeight="1" x14ac:dyDescent="0.25">
      <c r="A45" s="88"/>
      <c r="B45" s="91"/>
      <c r="C45" s="94"/>
      <c r="D45" s="97"/>
      <c r="E45" s="97"/>
      <c r="F45" s="97"/>
      <c r="G45" s="97"/>
      <c r="H45" s="34" t="s">
        <v>17</v>
      </c>
      <c r="I45" s="73"/>
      <c r="J45" s="73"/>
      <c r="K45" s="55"/>
      <c r="L45" s="56"/>
      <c r="M45" s="100"/>
      <c r="O45" s="36"/>
    </row>
    <row r="46" spans="1:15" s="35" customFormat="1" ht="20.25" hidden="1" customHeight="1" x14ac:dyDescent="0.25">
      <c r="A46" s="89"/>
      <c r="B46" s="92"/>
      <c r="C46" s="95"/>
      <c r="D46" s="98"/>
      <c r="E46" s="98"/>
      <c r="F46" s="98"/>
      <c r="G46" s="98"/>
      <c r="H46" s="34" t="s">
        <v>18</v>
      </c>
      <c r="I46" s="73"/>
      <c r="J46" s="73"/>
      <c r="K46" s="55"/>
      <c r="L46" s="56"/>
      <c r="M46" s="101"/>
      <c r="O46" s="36"/>
    </row>
    <row r="47" spans="1:15" s="35" customFormat="1" ht="15.75" hidden="1" customHeight="1" x14ac:dyDescent="0.25">
      <c r="A47" s="87" t="s">
        <v>363</v>
      </c>
      <c r="B47" s="90" t="s">
        <v>503</v>
      </c>
      <c r="C47" s="93" t="s">
        <v>198</v>
      </c>
      <c r="D47" s="96">
        <v>42370</v>
      </c>
      <c r="E47" s="96">
        <v>42735</v>
      </c>
      <c r="F47" s="96">
        <v>42370</v>
      </c>
      <c r="G47" s="96">
        <v>42735</v>
      </c>
      <c r="H47" s="34" t="s">
        <v>1</v>
      </c>
      <c r="I47" s="73">
        <f>SUM(I48:I53)</f>
        <v>0</v>
      </c>
      <c r="J47" s="73">
        <f>SUM(J48:J53)</f>
        <v>0</v>
      </c>
      <c r="K47" s="55">
        <v>0</v>
      </c>
      <c r="L47" s="56">
        <f t="shared" ref="L47" si="11">I47-J47</f>
        <v>0</v>
      </c>
      <c r="M47" s="159"/>
      <c r="O47" s="36"/>
    </row>
    <row r="48" spans="1:15" s="35" customFormat="1" ht="15.75" hidden="1" customHeight="1" x14ac:dyDescent="0.25">
      <c r="A48" s="88"/>
      <c r="B48" s="91"/>
      <c r="C48" s="94"/>
      <c r="D48" s="97"/>
      <c r="E48" s="97"/>
      <c r="F48" s="97"/>
      <c r="G48" s="97"/>
      <c r="H48" s="34" t="s">
        <v>14</v>
      </c>
      <c r="I48" s="73"/>
      <c r="J48" s="73"/>
      <c r="K48" s="55"/>
      <c r="L48" s="56"/>
      <c r="M48" s="160"/>
      <c r="O48" s="36"/>
    </row>
    <row r="49" spans="1:15" s="35" customFormat="1" ht="15.75" hidden="1" customHeight="1" x14ac:dyDescent="0.25">
      <c r="A49" s="88"/>
      <c r="B49" s="91"/>
      <c r="C49" s="94"/>
      <c r="D49" s="97"/>
      <c r="E49" s="97"/>
      <c r="F49" s="97"/>
      <c r="G49" s="97"/>
      <c r="H49" s="34" t="s">
        <v>15</v>
      </c>
      <c r="I49" s="73">
        <v>0</v>
      </c>
      <c r="J49" s="73">
        <v>0</v>
      </c>
      <c r="K49" s="55">
        <v>0</v>
      </c>
      <c r="L49" s="56"/>
      <c r="M49" s="160"/>
      <c r="O49" s="36"/>
    </row>
    <row r="50" spans="1:15" s="35" customFormat="1" ht="15.75" hidden="1" customHeight="1" x14ac:dyDescent="0.25">
      <c r="A50" s="88"/>
      <c r="B50" s="91"/>
      <c r="C50" s="94"/>
      <c r="D50" s="97"/>
      <c r="E50" s="97"/>
      <c r="F50" s="97"/>
      <c r="G50" s="97"/>
      <c r="H50" s="34" t="s">
        <v>9</v>
      </c>
      <c r="I50" s="73">
        <v>0</v>
      </c>
      <c r="J50" s="73">
        <v>0</v>
      </c>
      <c r="K50" s="55">
        <v>0</v>
      </c>
      <c r="L50" s="56">
        <f t="shared" ref="L50" si="12">I50-J50</f>
        <v>0</v>
      </c>
      <c r="M50" s="160"/>
      <c r="O50" s="36"/>
    </row>
    <row r="51" spans="1:15" s="35" customFormat="1" ht="15.75" hidden="1" customHeight="1" x14ac:dyDescent="0.25">
      <c r="A51" s="88"/>
      <c r="B51" s="91"/>
      <c r="C51" s="94"/>
      <c r="D51" s="97"/>
      <c r="E51" s="97"/>
      <c r="F51" s="97"/>
      <c r="G51" s="97"/>
      <c r="H51" s="34" t="s">
        <v>16</v>
      </c>
      <c r="I51" s="73"/>
      <c r="J51" s="73"/>
      <c r="K51" s="55"/>
      <c r="L51" s="56"/>
      <c r="M51" s="160"/>
      <c r="O51" s="36"/>
    </row>
    <row r="52" spans="1:15" s="35" customFormat="1" ht="15.75" hidden="1" customHeight="1" x14ac:dyDescent="0.25">
      <c r="A52" s="88"/>
      <c r="B52" s="91"/>
      <c r="C52" s="94"/>
      <c r="D52" s="97"/>
      <c r="E52" s="97"/>
      <c r="F52" s="97"/>
      <c r="G52" s="97"/>
      <c r="H52" s="34" t="s">
        <v>17</v>
      </c>
      <c r="I52" s="73"/>
      <c r="J52" s="73"/>
      <c r="K52" s="55"/>
      <c r="L52" s="56"/>
      <c r="M52" s="160"/>
      <c r="O52" s="36"/>
    </row>
    <row r="53" spans="1:15" s="35" customFormat="1" ht="20.25" hidden="1" customHeight="1" x14ac:dyDescent="0.25">
      <c r="A53" s="89"/>
      <c r="B53" s="92"/>
      <c r="C53" s="95"/>
      <c r="D53" s="98"/>
      <c r="E53" s="98"/>
      <c r="F53" s="98"/>
      <c r="G53" s="98"/>
      <c r="H53" s="34" t="s">
        <v>18</v>
      </c>
      <c r="I53" s="73"/>
      <c r="J53" s="73"/>
      <c r="K53" s="55"/>
      <c r="L53" s="56"/>
      <c r="M53" s="161"/>
      <c r="O53" s="36"/>
    </row>
    <row r="54" spans="1:15" s="35" customFormat="1" ht="15.75" hidden="1" customHeight="1" x14ac:dyDescent="0.25">
      <c r="A54" s="87" t="s">
        <v>364</v>
      </c>
      <c r="B54" s="90" t="s">
        <v>504</v>
      </c>
      <c r="C54" s="93" t="s">
        <v>198</v>
      </c>
      <c r="D54" s="96">
        <v>42370</v>
      </c>
      <c r="E54" s="96">
        <v>42735</v>
      </c>
      <c r="F54" s="96">
        <v>42370</v>
      </c>
      <c r="G54" s="96">
        <v>42735</v>
      </c>
      <c r="H54" s="34" t="s">
        <v>1</v>
      </c>
      <c r="I54" s="73">
        <f>SUM(I55:I60)</f>
        <v>0</v>
      </c>
      <c r="J54" s="73">
        <f>SUM(J55:J60)</f>
        <v>0</v>
      </c>
      <c r="K54" s="55">
        <v>0</v>
      </c>
      <c r="L54" s="56">
        <f t="shared" ref="L54" si="13">I54-J54</f>
        <v>0</v>
      </c>
      <c r="M54" s="99"/>
      <c r="O54" s="36"/>
    </row>
    <row r="55" spans="1:15" s="35" customFormat="1" ht="15.75" hidden="1" customHeight="1" x14ac:dyDescent="0.25">
      <c r="A55" s="88"/>
      <c r="B55" s="91"/>
      <c r="C55" s="94"/>
      <c r="D55" s="97"/>
      <c r="E55" s="97"/>
      <c r="F55" s="97"/>
      <c r="G55" s="97"/>
      <c r="H55" s="34" t="s">
        <v>14</v>
      </c>
      <c r="I55" s="73"/>
      <c r="J55" s="73"/>
      <c r="K55" s="55"/>
      <c r="L55" s="56"/>
      <c r="M55" s="100"/>
      <c r="O55" s="36"/>
    </row>
    <row r="56" spans="1:15" s="35" customFormat="1" ht="15.75" hidden="1" customHeight="1" x14ac:dyDescent="0.25">
      <c r="A56" s="88"/>
      <c r="B56" s="91"/>
      <c r="C56" s="94"/>
      <c r="D56" s="97"/>
      <c r="E56" s="97"/>
      <c r="F56" s="97"/>
      <c r="G56" s="97"/>
      <c r="H56" s="34" t="s">
        <v>15</v>
      </c>
      <c r="I56" s="73">
        <v>0</v>
      </c>
      <c r="J56" s="73">
        <v>0</v>
      </c>
      <c r="K56" s="55">
        <v>0</v>
      </c>
      <c r="L56" s="56"/>
      <c r="M56" s="100"/>
      <c r="O56" s="36"/>
    </row>
    <row r="57" spans="1:15" s="35" customFormat="1" ht="15.75" hidden="1" customHeight="1" x14ac:dyDescent="0.25">
      <c r="A57" s="88"/>
      <c r="B57" s="91"/>
      <c r="C57" s="94"/>
      <c r="D57" s="97"/>
      <c r="E57" s="97"/>
      <c r="F57" s="97"/>
      <c r="G57" s="97"/>
      <c r="H57" s="34" t="s">
        <v>9</v>
      </c>
      <c r="I57" s="73">
        <v>0</v>
      </c>
      <c r="J57" s="73">
        <v>0</v>
      </c>
      <c r="K57" s="55">
        <v>0</v>
      </c>
      <c r="L57" s="56">
        <f t="shared" ref="L57" si="14">I57-J57</f>
        <v>0</v>
      </c>
      <c r="M57" s="100"/>
      <c r="O57" s="36"/>
    </row>
    <row r="58" spans="1:15" s="35" customFormat="1" ht="15.75" hidden="1" customHeight="1" x14ac:dyDescent="0.25">
      <c r="A58" s="88"/>
      <c r="B58" s="91"/>
      <c r="C58" s="94"/>
      <c r="D58" s="97"/>
      <c r="E58" s="97"/>
      <c r="F58" s="97"/>
      <c r="G58" s="97"/>
      <c r="H58" s="34" t="s">
        <v>16</v>
      </c>
      <c r="I58" s="73"/>
      <c r="J58" s="73"/>
      <c r="K58" s="55"/>
      <c r="L58" s="56"/>
      <c r="M58" s="100"/>
      <c r="O58" s="36"/>
    </row>
    <row r="59" spans="1:15" s="35" customFormat="1" ht="15.75" hidden="1" customHeight="1" x14ac:dyDescent="0.25">
      <c r="A59" s="88"/>
      <c r="B59" s="91"/>
      <c r="C59" s="94"/>
      <c r="D59" s="97"/>
      <c r="E59" s="97"/>
      <c r="F59" s="97"/>
      <c r="G59" s="97"/>
      <c r="H59" s="34" t="s">
        <v>17</v>
      </c>
      <c r="I59" s="73"/>
      <c r="J59" s="73"/>
      <c r="K59" s="55"/>
      <c r="L59" s="56"/>
      <c r="M59" s="100"/>
      <c r="O59" s="36"/>
    </row>
    <row r="60" spans="1:15" s="35" customFormat="1" ht="20.25" hidden="1" customHeight="1" x14ac:dyDescent="0.25">
      <c r="A60" s="89"/>
      <c r="B60" s="92"/>
      <c r="C60" s="95"/>
      <c r="D60" s="98"/>
      <c r="E60" s="98"/>
      <c r="F60" s="98"/>
      <c r="G60" s="98"/>
      <c r="H60" s="34" t="s">
        <v>18</v>
      </c>
      <c r="I60" s="73"/>
      <c r="J60" s="73"/>
      <c r="K60" s="55"/>
      <c r="L60" s="56"/>
      <c r="M60" s="101"/>
      <c r="O60" s="36"/>
    </row>
    <row r="61" spans="1:15" s="35" customFormat="1" ht="15.75" hidden="1" customHeight="1" x14ac:dyDescent="0.25">
      <c r="A61" s="87" t="s">
        <v>505</v>
      </c>
      <c r="B61" s="90" t="s">
        <v>508</v>
      </c>
      <c r="C61" s="93" t="s">
        <v>198</v>
      </c>
      <c r="D61" s="96">
        <v>42370</v>
      </c>
      <c r="E61" s="96">
        <v>42735</v>
      </c>
      <c r="F61" s="96">
        <v>42370</v>
      </c>
      <c r="G61" s="96">
        <v>42735</v>
      </c>
      <c r="H61" s="34" t="s">
        <v>1</v>
      </c>
      <c r="I61" s="73">
        <f>SUM(I62:I67)</f>
        <v>0</v>
      </c>
      <c r="J61" s="73">
        <f>SUM(J62:J67)</f>
        <v>0</v>
      </c>
      <c r="K61" s="55">
        <v>0</v>
      </c>
      <c r="L61" s="56">
        <f t="shared" ref="L61" si="15">I61-J61</f>
        <v>0</v>
      </c>
      <c r="M61" s="99"/>
      <c r="O61" s="36"/>
    </row>
    <row r="62" spans="1:15" s="35" customFormat="1" ht="15.75" hidden="1" customHeight="1" x14ac:dyDescent="0.25">
      <c r="A62" s="88"/>
      <c r="B62" s="91"/>
      <c r="C62" s="94"/>
      <c r="D62" s="97"/>
      <c r="E62" s="97"/>
      <c r="F62" s="97"/>
      <c r="G62" s="97"/>
      <c r="H62" s="34" t="s">
        <v>14</v>
      </c>
      <c r="I62" s="73"/>
      <c r="J62" s="73"/>
      <c r="K62" s="55"/>
      <c r="L62" s="56"/>
      <c r="M62" s="100"/>
      <c r="O62" s="36"/>
    </row>
    <row r="63" spans="1:15" s="35" customFormat="1" ht="15.75" hidden="1" customHeight="1" x14ac:dyDescent="0.25">
      <c r="A63" s="88"/>
      <c r="B63" s="91"/>
      <c r="C63" s="94"/>
      <c r="D63" s="97"/>
      <c r="E63" s="97"/>
      <c r="F63" s="97"/>
      <c r="G63" s="97"/>
      <c r="H63" s="34" t="s">
        <v>15</v>
      </c>
      <c r="I63" s="73">
        <v>0</v>
      </c>
      <c r="J63" s="73">
        <v>0</v>
      </c>
      <c r="K63" s="55">
        <v>0</v>
      </c>
      <c r="L63" s="56"/>
      <c r="M63" s="100"/>
      <c r="O63" s="36"/>
    </row>
    <row r="64" spans="1:15" s="35" customFormat="1" ht="15.75" hidden="1" customHeight="1" x14ac:dyDescent="0.25">
      <c r="A64" s="88"/>
      <c r="B64" s="91"/>
      <c r="C64" s="94"/>
      <c r="D64" s="97"/>
      <c r="E64" s="97"/>
      <c r="F64" s="97"/>
      <c r="G64" s="97"/>
      <c r="H64" s="34" t="s">
        <v>9</v>
      </c>
      <c r="I64" s="73">
        <v>0</v>
      </c>
      <c r="J64" s="73">
        <v>0</v>
      </c>
      <c r="K64" s="55">
        <v>0</v>
      </c>
      <c r="L64" s="56">
        <f t="shared" ref="L64" si="16">I64-J64</f>
        <v>0</v>
      </c>
      <c r="M64" s="100"/>
      <c r="O64" s="36"/>
    </row>
    <row r="65" spans="1:15" s="35" customFormat="1" ht="15.75" hidden="1" customHeight="1" x14ac:dyDescent="0.25">
      <c r="A65" s="88"/>
      <c r="B65" s="91"/>
      <c r="C65" s="94"/>
      <c r="D65" s="97"/>
      <c r="E65" s="97"/>
      <c r="F65" s="97"/>
      <c r="G65" s="97"/>
      <c r="H65" s="34" t="s">
        <v>16</v>
      </c>
      <c r="I65" s="73"/>
      <c r="J65" s="73"/>
      <c r="K65" s="55"/>
      <c r="L65" s="56"/>
      <c r="M65" s="100"/>
      <c r="O65" s="36"/>
    </row>
    <row r="66" spans="1:15" s="35" customFormat="1" ht="15.75" hidden="1" customHeight="1" x14ac:dyDescent="0.25">
      <c r="A66" s="88"/>
      <c r="B66" s="91"/>
      <c r="C66" s="94"/>
      <c r="D66" s="97"/>
      <c r="E66" s="97"/>
      <c r="F66" s="97"/>
      <c r="G66" s="97"/>
      <c r="H66" s="34" t="s">
        <v>17</v>
      </c>
      <c r="I66" s="73"/>
      <c r="J66" s="73"/>
      <c r="K66" s="55"/>
      <c r="L66" s="56"/>
      <c r="M66" s="100"/>
      <c r="O66" s="36"/>
    </row>
    <row r="67" spans="1:15" s="35" customFormat="1" ht="20.25" hidden="1" customHeight="1" x14ac:dyDescent="0.25">
      <c r="A67" s="89"/>
      <c r="B67" s="92"/>
      <c r="C67" s="95"/>
      <c r="D67" s="98"/>
      <c r="E67" s="98"/>
      <c r="F67" s="98"/>
      <c r="G67" s="98"/>
      <c r="H67" s="34" t="s">
        <v>18</v>
      </c>
      <c r="I67" s="73"/>
      <c r="J67" s="73"/>
      <c r="K67" s="55"/>
      <c r="L67" s="56"/>
      <c r="M67" s="101"/>
      <c r="O67" s="36"/>
    </row>
    <row r="68" spans="1:15" s="35" customFormat="1" ht="15.75" hidden="1" customHeight="1" x14ac:dyDescent="0.25">
      <c r="A68" s="87" t="s">
        <v>506</v>
      </c>
      <c r="B68" s="90" t="s">
        <v>509</v>
      </c>
      <c r="C68" s="93" t="s">
        <v>198</v>
      </c>
      <c r="D68" s="96">
        <v>42370</v>
      </c>
      <c r="E68" s="96">
        <v>42735</v>
      </c>
      <c r="F68" s="96">
        <v>42370</v>
      </c>
      <c r="G68" s="96">
        <v>42735</v>
      </c>
      <c r="H68" s="34" t="s">
        <v>1</v>
      </c>
      <c r="I68" s="73">
        <f>SUM(I69:I74)</f>
        <v>0</v>
      </c>
      <c r="J68" s="73">
        <f>SUM(J69:J74)</f>
        <v>0</v>
      </c>
      <c r="K68" s="55">
        <v>0</v>
      </c>
      <c r="L68" s="56">
        <f t="shared" ref="L68" si="17">I68-J68</f>
        <v>0</v>
      </c>
      <c r="M68" s="99"/>
      <c r="O68" s="36"/>
    </row>
    <row r="69" spans="1:15" s="35" customFormat="1" ht="15.75" hidden="1" customHeight="1" x14ac:dyDescent="0.25">
      <c r="A69" s="88"/>
      <c r="B69" s="91"/>
      <c r="C69" s="94"/>
      <c r="D69" s="97"/>
      <c r="E69" s="97"/>
      <c r="F69" s="97"/>
      <c r="G69" s="97"/>
      <c r="H69" s="34" t="s">
        <v>14</v>
      </c>
      <c r="I69" s="73"/>
      <c r="J69" s="73"/>
      <c r="K69" s="55"/>
      <c r="L69" s="56"/>
      <c r="M69" s="100"/>
      <c r="O69" s="36"/>
    </row>
    <row r="70" spans="1:15" s="35" customFormat="1" ht="15.75" hidden="1" customHeight="1" x14ac:dyDescent="0.25">
      <c r="A70" s="88"/>
      <c r="B70" s="91"/>
      <c r="C70" s="94"/>
      <c r="D70" s="97"/>
      <c r="E70" s="97"/>
      <c r="F70" s="97"/>
      <c r="G70" s="97"/>
      <c r="H70" s="34" t="s">
        <v>15</v>
      </c>
      <c r="I70" s="73">
        <v>0</v>
      </c>
      <c r="J70" s="73">
        <v>0</v>
      </c>
      <c r="K70" s="55">
        <v>0</v>
      </c>
      <c r="L70" s="56"/>
      <c r="M70" s="100"/>
      <c r="O70" s="36"/>
    </row>
    <row r="71" spans="1:15" s="35" customFormat="1" ht="15.75" hidden="1" customHeight="1" x14ac:dyDescent="0.25">
      <c r="A71" s="88"/>
      <c r="B71" s="91"/>
      <c r="C71" s="94"/>
      <c r="D71" s="97"/>
      <c r="E71" s="97"/>
      <c r="F71" s="97"/>
      <c r="G71" s="97"/>
      <c r="H71" s="34" t="s">
        <v>9</v>
      </c>
      <c r="I71" s="73">
        <v>0</v>
      </c>
      <c r="J71" s="73">
        <v>0</v>
      </c>
      <c r="K71" s="55">
        <v>0</v>
      </c>
      <c r="L71" s="56">
        <f t="shared" ref="L71" si="18">I71-J71</f>
        <v>0</v>
      </c>
      <c r="M71" s="100"/>
      <c r="O71" s="36"/>
    </row>
    <row r="72" spans="1:15" s="35" customFormat="1" ht="15.75" hidden="1" customHeight="1" x14ac:dyDescent="0.25">
      <c r="A72" s="88"/>
      <c r="B72" s="91"/>
      <c r="C72" s="94"/>
      <c r="D72" s="97"/>
      <c r="E72" s="97"/>
      <c r="F72" s="97"/>
      <c r="G72" s="97"/>
      <c r="H72" s="34" t="s">
        <v>16</v>
      </c>
      <c r="I72" s="73"/>
      <c r="J72" s="73"/>
      <c r="K72" s="55"/>
      <c r="L72" s="56"/>
      <c r="M72" s="100"/>
      <c r="O72" s="36"/>
    </row>
    <row r="73" spans="1:15" s="35" customFormat="1" ht="15.75" hidden="1" customHeight="1" x14ac:dyDescent="0.25">
      <c r="A73" s="88"/>
      <c r="B73" s="91"/>
      <c r="C73" s="94"/>
      <c r="D73" s="97"/>
      <c r="E73" s="97"/>
      <c r="F73" s="97"/>
      <c r="G73" s="97"/>
      <c r="H73" s="34" t="s">
        <v>17</v>
      </c>
      <c r="I73" s="73"/>
      <c r="J73" s="73"/>
      <c r="K73" s="55"/>
      <c r="L73" s="56"/>
      <c r="M73" s="100"/>
      <c r="O73" s="36"/>
    </row>
    <row r="74" spans="1:15" s="35" customFormat="1" ht="20.25" hidden="1" customHeight="1" x14ac:dyDescent="0.25">
      <c r="A74" s="89"/>
      <c r="B74" s="92"/>
      <c r="C74" s="95"/>
      <c r="D74" s="98"/>
      <c r="E74" s="98"/>
      <c r="F74" s="98"/>
      <c r="G74" s="98"/>
      <c r="H74" s="34" t="s">
        <v>18</v>
      </c>
      <c r="I74" s="73"/>
      <c r="J74" s="73"/>
      <c r="K74" s="55"/>
      <c r="L74" s="56"/>
      <c r="M74" s="101"/>
      <c r="O74" s="36"/>
    </row>
    <row r="75" spans="1:15" s="35" customFormat="1" ht="15.75" hidden="1" customHeight="1" x14ac:dyDescent="0.25">
      <c r="A75" s="87" t="s">
        <v>507</v>
      </c>
      <c r="B75" s="90" t="s">
        <v>510</v>
      </c>
      <c r="C75" s="93" t="s">
        <v>198</v>
      </c>
      <c r="D75" s="96">
        <v>42370</v>
      </c>
      <c r="E75" s="96">
        <v>42735</v>
      </c>
      <c r="F75" s="96">
        <v>42370</v>
      </c>
      <c r="G75" s="96">
        <v>42735</v>
      </c>
      <c r="H75" s="34" t="s">
        <v>1</v>
      </c>
      <c r="I75" s="73">
        <f>SUM(I76:I81)</f>
        <v>0</v>
      </c>
      <c r="J75" s="73">
        <f>SUM(J76:J81)</f>
        <v>0</v>
      </c>
      <c r="K75" s="55">
        <v>0</v>
      </c>
      <c r="L75" s="56">
        <f t="shared" ref="L75" si="19">I75-J75</f>
        <v>0</v>
      </c>
      <c r="M75" s="99"/>
      <c r="O75" s="36"/>
    </row>
    <row r="76" spans="1:15" s="35" customFormat="1" ht="15.75" hidden="1" customHeight="1" x14ac:dyDescent="0.25">
      <c r="A76" s="88"/>
      <c r="B76" s="91"/>
      <c r="C76" s="94"/>
      <c r="D76" s="97"/>
      <c r="E76" s="97"/>
      <c r="F76" s="97"/>
      <c r="G76" s="97"/>
      <c r="H76" s="34" t="s">
        <v>14</v>
      </c>
      <c r="I76" s="73"/>
      <c r="J76" s="73"/>
      <c r="K76" s="55"/>
      <c r="L76" s="56"/>
      <c r="M76" s="100"/>
      <c r="O76" s="36"/>
    </row>
    <row r="77" spans="1:15" s="35" customFormat="1" ht="15.75" hidden="1" customHeight="1" x14ac:dyDescent="0.25">
      <c r="A77" s="88"/>
      <c r="B77" s="91"/>
      <c r="C77" s="94"/>
      <c r="D77" s="97"/>
      <c r="E77" s="97"/>
      <c r="F77" s="97"/>
      <c r="G77" s="97"/>
      <c r="H77" s="34" t="s">
        <v>15</v>
      </c>
      <c r="I77" s="73">
        <v>0</v>
      </c>
      <c r="J77" s="73">
        <v>0</v>
      </c>
      <c r="K77" s="55">
        <v>0</v>
      </c>
      <c r="L77" s="56"/>
      <c r="M77" s="100"/>
      <c r="O77" s="36"/>
    </row>
    <row r="78" spans="1:15" s="35" customFormat="1" ht="15.75" hidden="1" customHeight="1" x14ac:dyDescent="0.25">
      <c r="A78" s="88"/>
      <c r="B78" s="91"/>
      <c r="C78" s="94"/>
      <c r="D78" s="97"/>
      <c r="E78" s="97"/>
      <c r="F78" s="97"/>
      <c r="G78" s="97"/>
      <c r="H78" s="34" t="s">
        <v>9</v>
      </c>
      <c r="I78" s="73">
        <v>0</v>
      </c>
      <c r="J78" s="73">
        <v>0</v>
      </c>
      <c r="K78" s="55">
        <v>0</v>
      </c>
      <c r="L78" s="56">
        <f t="shared" ref="L78" si="20">I78-J78</f>
        <v>0</v>
      </c>
      <c r="M78" s="100"/>
      <c r="O78" s="36"/>
    </row>
    <row r="79" spans="1:15" s="35" customFormat="1" ht="15.75" hidden="1" customHeight="1" x14ac:dyDescent="0.25">
      <c r="A79" s="88"/>
      <c r="B79" s="91"/>
      <c r="C79" s="94"/>
      <c r="D79" s="97"/>
      <c r="E79" s="97"/>
      <c r="F79" s="97"/>
      <c r="G79" s="97"/>
      <c r="H79" s="34" t="s">
        <v>16</v>
      </c>
      <c r="I79" s="73"/>
      <c r="J79" s="73"/>
      <c r="K79" s="55"/>
      <c r="L79" s="56"/>
      <c r="M79" s="100"/>
      <c r="O79" s="36"/>
    </row>
    <row r="80" spans="1:15" s="35" customFormat="1" ht="15.75" hidden="1" customHeight="1" x14ac:dyDescent="0.25">
      <c r="A80" s="88"/>
      <c r="B80" s="91"/>
      <c r="C80" s="94"/>
      <c r="D80" s="97"/>
      <c r="E80" s="97"/>
      <c r="F80" s="97"/>
      <c r="G80" s="97"/>
      <c r="H80" s="34" t="s">
        <v>17</v>
      </c>
      <c r="I80" s="73"/>
      <c r="J80" s="73"/>
      <c r="K80" s="55"/>
      <c r="L80" s="56"/>
      <c r="M80" s="100"/>
      <c r="O80" s="36"/>
    </row>
    <row r="81" spans="1:15" s="35" customFormat="1" ht="20.25" hidden="1" customHeight="1" x14ac:dyDescent="0.25">
      <c r="A81" s="89"/>
      <c r="B81" s="92"/>
      <c r="C81" s="95"/>
      <c r="D81" s="98"/>
      <c r="E81" s="98"/>
      <c r="F81" s="98"/>
      <c r="G81" s="98"/>
      <c r="H81" s="34" t="s">
        <v>18</v>
      </c>
      <c r="I81" s="73"/>
      <c r="J81" s="73"/>
      <c r="K81" s="55"/>
      <c r="L81" s="56"/>
      <c r="M81" s="101"/>
      <c r="O81" s="36"/>
    </row>
    <row r="82" spans="1:15" s="35" customFormat="1" ht="15.75" hidden="1" customHeight="1" x14ac:dyDescent="0.25">
      <c r="A82" s="170" t="s">
        <v>25</v>
      </c>
      <c r="B82" s="128" t="s">
        <v>329</v>
      </c>
      <c r="C82" s="93" t="s">
        <v>367</v>
      </c>
      <c r="D82" s="96">
        <v>42370</v>
      </c>
      <c r="E82" s="96">
        <v>42735</v>
      </c>
      <c r="F82" s="96">
        <v>42370</v>
      </c>
      <c r="G82" s="96">
        <v>42735</v>
      </c>
      <c r="H82" s="34" t="s">
        <v>1</v>
      </c>
      <c r="I82" s="75">
        <f>SUM(I83:I88)</f>
        <v>947.7</v>
      </c>
      <c r="J82" s="75">
        <f>SUM(J83:J88)</f>
        <v>947.69799999999998</v>
      </c>
      <c r="K82" s="61">
        <f>J82/I82*100</f>
        <v>99.999788962751921</v>
      </c>
      <c r="L82" s="62">
        <f t="shared" si="4"/>
        <v>2.0000000000663931E-3</v>
      </c>
      <c r="M82" s="182" t="s">
        <v>511</v>
      </c>
      <c r="O82" s="36"/>
    </row>
    <row r="83" spans="1:15" s="35" customFormat="1" ht="15.75" hidden="1" customHeight="1" x14ac:dyDescent="0.25">
      <c r="A83" s="171"/>
      <c r="B83" s="129"/>
      <c r="C83" s="94"/>
      <c r="D83" s="97"/>
      <c r="E83" s="97"/>
      <c r="F83" s="97"/>
      <c r="G83" s="97"/>
      <c r="H83" s="34" t="s">
        <v>14</v>
      </c>
      <c r="I83" s="73">
        <v>732.2</v>
      </c>
      <c r="J83" s="73">
        <v>732.19799999999998</v>
      </c>
      <c r="K83" s="55">
        <f>J83/I83*100</f>
        <v>99.999726850587265</v>
      </c>
      <c r="L83" s="54">
        <f t="shared" si="4"/>
        <v>2.0000000000663931E-3</v>
      </c>
      <c r="M83" s="183"/>
      <c r="O83" s="36"/>
    </row>
    <row r="84" spans="1:15" s="35" customFormat="1" ht="15.75" hidden="1" customHeight="1" x14ac:dyDescent="0.25">
      <c r="A84" s="171"/>
      <c r="B84" s="129"/>
      <c r="C84" s="94"/>
      <c r="D84" s="97"/>
      <c r="E84" s="97"/>
      <c r="F84" s="97"/>
      <c r="G84" s="97"/>
      <c r="H84" s="34" t="s">
        <v>15</v>
      </c>
      <c r="I84" s="75">
        <v>215.5</v>
      </c>
      <c r="J84" s="75">
        <v>215.5</v>
      </c>
      <c r="K84" s="61">
        <f>J84/I84*100</f>
        <v>100</v>
      </c>
      <c r="L84" s="62">
        <f t="shared" si="4"/>
        <v>0</v>
      </c>
      <c r="M84" s="183"/>
      <c r="O84" s="36"/>
    </row>
    <row r="85" spans="1:15" s="35" customFormat="1" ht="15.75" hidden="1" customHeight="1" x14ac:dyDescent="0.25">
      <c r="A85" s="171"/>
      <c r="B85" s="129"/>
      <c r="C85" s="94"/>
      <c r="D85" s="97"/>
      <c r="E85" s="97"/>
      <c r="F85" s="97"/>
      <c r="G85" s="97"/>
      <c r="H85" s="34" t="s">
        <v>9</v>
      </c>
      <c r="I85" s="73"/>
      <c r="J85" s="73"/>
      <c r="K85" s="55"/>
      <c r="L85" s="54">
        <f t="shared" si="4"/>
        <v>0</v>
      </c>
      <c r="M85" s="183"/>
      <c r="O85" s="36"/>
    </row>
    <row r="86" spans="1:15" s="35" customFormat="1" ht="15.75" hidden="1" customHeight="1" x14ac:dyDescent="0.25">
      <c r="A86" s="171"/>
      <c r="B86" s="129"/>
      <c r="C86" s="94"/>
      <c r="D86" s="97"/>
      <c r="E86" s="97"/>
      <c r="F86" s="97"/>
      <c r="G86" s="97"/>
      <c r="H86" s="34" t="s">
        <v>16</v>
      </c>
      <c r="I86" s="73"/>
      <c r="J86" s="73"/>
      <c r="K86" s="55"/>
      <c r="L86" s="54">
        <f t="shared" si="4"/>
        <v>0</v>
      </c>
      <c r="M86" s="183"/>
      <c r="O86" s="36"/>
    </row>
    <row r="87" spans="1:15" s="35" customFormat="1" ht="25.5" hidden="1" customHeight="1" x14ac:dyDescent="0.25">
      <c r="A87" s="171"/>
      <c r="B87" s="129"/>
      <c r="C87" s="94"/>
      <c r="D87" s="97"/>
      <c r="E87" s="97"/>
      <c r="F87" s="97"/>
      <c r="G87" s="97"/>
      <c r="H87" s="34" t="s">
        <v>17</v>
      </c>
      <c r="I87" s="73"/>
      <c r="J87" s="73"/>
      <c r="K87" s="55"/>
      <c r="L87" s="56">
        <f t="shared" si="4"/>
        <v>0</v>
      </c>
      <c r="M87" s="183"/>
      <c r="O87" s="36"/>
    </row>
    <row r="88" spans="1:15" s="35" customFormat="1" ht="15.75" hidden="1" customHeight="1" x14ac:dyDescent="0.25">
      <c r="A88" s="172"/>
      <c r="B88" s="130"/>
      <c r="C88" s="95"/>
      <c r="D88" s="98"/>
      <c r="E88" s="98"/>
      <c r="F88" s="98"/>
      <c r="G88" s="98"/>
      <c r="H88" s="34" t="s">
        <v>18</v>
      </c>
      <c r="I88" s="73"/>
      <c r="J88" s="73"/>
      <c r="K88" s="55"/>
      <c r="L88" s="56">
        <f t="shared" si="4"/>
        <v>0</v>
      </c>
      <c r="M88" s="184"/>
      <c r="O88" s="36"/>
    </row>
    <row r="89" spans="1:15" s="35" customFormat="1" ht="15.75" hidden="1" customHeight="1" x14ac:dyDescent="0.25">
      <c r="A89" s="170" t="s">
        <v>55</v>
      </c>
      <c r="B89" s="128" t="s">
        <v>365</v>
      </c>
      <c r="C89" s="93" t="s">
        <v>367</v>
      </c>
      <c r="D89" s="96">
        <v>42370</v>
      </c>
      <c r="E89" s="96">
        <v>42735</v>
      </c>
      <c r="F89" s="96">
        <v>42370</v>
      </c>
      <c r="G89" s="96">
        <v>42735</v>
      </c>
      <c r="H89" s="34" t="s">
        <v>1</v>
      </c>
      <c r="I89" s="73">
        <f>SUM(I90:I95)</f>
        <v>0</v>
      </c>
      <c r="J89" s="73">
        <f>SUM(J90:J95)</f>
        <v>0</v>
      </c>
      <c r="K89" s="55">
        <v>0</v>
      </c>
      <c r="L89" s="54">
        <f t="shared" si="4"/>
        <v>0</v>
      </c>
      <c r="M89" s="182"/>
      <c r="O89" s="36"/>
    </row>
    <row r="90" spans="1:15" s="35" customFormat="1" ht="15.75" hidden="1" customHeight="1" x14ac:dyDescent="0.25">
      <c r="A90" s="171"/>
      <c r="B90" s="129"/>
      <c r="C90" s="94"/>
      <c r="D90" s="97"/>
      <c r="E90" s="97"/>
      <c r="F90" s="97"/>
      <c r="G90" s="97"/>
      <c r="H90" s="34" t="s">
        <v>14</v>
      </c>
      <c r="I90" s="73"/>
      <c r="J90" s="73"/>
      <c r="K90" s="55"/>
      <c r="L90" s="54">
        <f t="shared" si="4"/>
        <v>0</v>
      </c>
      <c r="M90" s="183"/>
      <c r="O90" s="36"/>
    </row>
    <row r="91" spans="1:15" s="35" customFormat="1" ht="15.75" hidden="1" customHeight="1" x14ac:dyDescent="0.25">
      <c r="A91" s="171"/>
      <c r="B91" s="129"/>
      <c r="C91" s="94"/>
      <c r="D91" s="97"/>
      <c r="E91" s="97"/>
      <c r="F91" s="97"/>
      <c r="G91" s="97"/>
      <c r="H91" s="34" t="s">
        <v>15</v>
      </c>
      <c r="I91" s="73">
        <v>0</v>
      </c>
      <c r="J91" s="73">
        <v>0</v>
      </c>
      <c r="K91" s="55">
        <v>0</v>
      </c>
      <c r="L91" s="54">
        <f t="shared" si="4"/>
        <v>0</v>
      </c>
      <c r="M91" s="183"/>
      <c r="O91" s="36"/>
    </row>
    <row r="92" spans="1:15" s="35" customFormat="1" ht="15.75" hidden="1" customHeight="1" x14ac:dyDescent="0.25">
      <c r="A92" s="171"/>
      <c r="B92" s="129"/>
      <c r="C92" s="94"/>
      <c r="D92" s="97"/>
      <c r="E92" s="97"/>
      <c r="F92" s="97"/>
      <c r="G92" s="97"/>
      <c r="H92" s="34" t="s">
        <v>9</v>
      </c>
      <c r="I92" s="73"/>
      <c r="J92" s="73"/>
      <c r="K92" s="55"/>
      <c r="L92" s="54">
        <f t="shared" si="4"/>
        <v>0</v>
      </c>
      <c r="M92" s="183"/>
      <c r="O92" s="36"/>
    </row>
    <row r="93" spans="1:15" s="35" customFormat="1" ht="15.75" hidden="1" customHeight="1" x14ac:dyDescent="0.25">
      <c r="A93" s="171"/>
      <c r="B93" s="129"/>
      <c r="C93" s="94"/>
      <c r="D93" s="97"/>
      <c r="E93" s="97"/>
      <c r="F93" s="97"/>
      <c r="G93" s="97"/>
      <c r="H93" s="34" t="s">
        <v>16</v>
      </c>
      <c r="I93" s="72"/>
      <c r="J93" s="72"/>
      <c r="K93" s="63"/>
      <c r="L93" s="54">
        <f t="shared" si="4"/>
        <v>0</v>
      </c>
      <c r="M93" s="183"/>
      <c r="O93" s="36"/>
    </row>
    <row r="94" spans="1:15" s="35" customFormat="1" ht="25.5" hidden="1" customHeight="1" x14ac:dyDescent="0.25">
      <c r="A94" s="171"/>
      <c r="B94" s="129"/>
      <c r="C94" s="94"/>
      <c r="D94" s="97"/>
      <c r="E94" s="97"/>
      <c r="F94" s="97"/>
      <c r="G94" s="97"/>
      <c r="H94" s="34" t="s">
        <v>17</v>
      </c>
      <c r="I94" s="73"/>
      <c r="J94" s="73"/>
      <c r="K94" s="55"/>
      <c r="L94" s="56">
        <f t="shared" si="4"/>
        <v>0</v>
      </c>
      <c r="M94" s="183"/>
      <c r="O94" s="36"/>
    </row>
    <row r="95" spans="1:15" s="35" customFormat="1" ht="15.75" hidden="1" customHeight="1" x14ac:dyDescent="0.25">
      <c r="A95" s="172"/>
      <c r="B95" s="130"/>
      <c r="C95" s="95"/>
      <c r="D95" s="98"/>
      <c r="E95" s="98"/>
      <c r="F95" s="98"/>
      <c r="G95" s="98"/>
      <c r="H95" s="34" t="s">
        <v>18</v>
      </c>
      <c r="I95" s="73"/>
      <c r="J95" s="73"/>
      <c r="K95" s="55"/>
      <c r="L95" s="56">
        <f t="shared" si="4"/>
        <v>0</v>
      </c>
      <c r="M95" s="184"/>
      <c r="O95" s="36"/>
    </row>
    <row r="96" spans="1:15" s="35" customFormat="1" ht="15.75" hidden="1" customHeight="1" x14ac:dyDescent="0.25">
      <c r="A96" s="170" t="s">
        <v>57</v>
      </c>
      <c r="B96" s="93" t="s">
        <v>330</v>
      </c>
      <c r="C96" s="93" t="s">
        <v>367</v>
      </c>
      <c r="D96" s="96">
        <v>42370</v>
      </c>
      <c r="E96" s="96">
        <v>42735</v>
      </c>
      <c r="F96" s="96">
        <v>42370</v>
      </c>
      <c r="G96" s="96">
        <v>42735</v>
      </c>
      <c r="H96" s="34" t="s">
        <v>1</v>
      </c>
      <c r="I96" s="72">
        <f>SUM(I97:I102)</f>
        <v>1462</v>
      </c>
      <c r="J96" s="72">
        <f>SUM(J97:J102)</f>
        <v>1462</v>
      </c>
      <c r="K96" s="63">
        <f>J96/I96*100</f>
        <v>100</v>
      </c>
      <c r="L96" s="54">
        <f t="shared" ref="L96:L102" si="21">I96-J96</f>
        <v>0</v>
      </c>
      <c r="M96" s="182" t="s">
        <v>331</v>
      </c>
      <c r="O96" s="36"/>
    </row>
    <row r="97" spans="1:15" s="35" customFormat="1" ht="15.75" hidden="1" customHeight="1" x14ac:dyDescent="0.25">
      <c r="A97" s="171"/>
      <c r="B97" s="165"/>
      <c r="C97" s="94"/>
      <c r="D97" s="97"/>
      <c r="E97" s="97"/>
      <c r="F97" s="97"/>
      <c r="G97" s="97"/>
      <c r="H97" s="34" t="s">
        <v>14</v>
      </c>
      <c r="I97" s="72"/>
      <c r="J97" s="72"/>
      <c r="K97" s="63"/>
      <c r="L97" s="54">
        <f t="shared" si="21"/>
        <v>0</v>
      </c>
      <c r="M97" s="183"/>
      <c r="O97" s="36"/>
    </row>
    <row r="98" spans="1:15" s="35" customFormat="1" ht="15.75" hidden="1" customHeight="1" x14ac:dyDescent="0.25">
      <c r="A98" s="171"/>
      <c r="B98" s="165"/>
      <c r="C98" s="94"/>
      <c r="D98" s="97"/>
      <c r="E98" s="97"/>
      <c r="F98" s="97"/>
      <c r="G98" s="97"/>
      <c r="H98" s="34" t="s">
        <v>15</v>
      </c>
      <c r="I98" s="72">
        <v>1462</v>
      </c>
      <c r="J98" s="72">
        <v>1462</v>
      </c>
      <c r="K98" s="63">
        <f>J98/I98*100</f>
        <v>100</v>
      </c>
      <c r="L98" s="54">
        <f t="shared" si="21"/>
        <v>0</v>
      </c>
      <c r="M98" s="183"/>
      <c r="O98" s="36"/>
    </row>
    <row r="99" spans="1:15" s="35" customFormat="1" ht="15.75" hidden="1" customHeight="1" x14ac:dyDescent="0.25">
      <c r="A99" s="171"/>
      <c r="B99" s="165"/>
      <c r="C99" s="94"/>
      <c r="D99" s="97"/>
      <c r="E99" s="97"/>
      <c r="F99" s="97"/>
      <c r="G99" s="97"/>
      <c r="H99" s="34" t="s">
        <v>9</v>
      </c>
      <c r="I99" s="72"/>
      <c r="J99" s="72"/>
      <c r="K99" s="63"/>
      <c r="L99" s="54">
        <f t="shared" si="21"/>
        <v>0</v>
      </c>
      <c r="M99" s="183"/>
      <c r="O99" s="36"/>
    </row>
    <row r="100" spans="1:15" s="35" customFormat="1" ht="15.75" hidden="1" customHeight="1" x14ac:dyDescent="0.25">
      <c r="A100" s="171"/>
      <c r="B100" s="165"/>
      <c r="C100" s="94"/>
      <c r="D100" s="97"/>
      <c r="E100" s="97"/>
      <c r="F100" s="97"/>
      <c r="G100" s="97"/>
      <c r="H100" s="34" t="s">
        <v>16</v>
      </c>
      <c r="I100" s="72"/>
      <c r="J100" s="72"/>
      <c r="K100" s="63"/>
      <c r="L100" s="54">
        <f t="shared" si="21"/>
        <v>0</v>
      </c>
      <c r="M100" s="183"/>
      <c r="O100" s="36"/>
    </row>
    <row r="101" spans="1:15" s="35" customFormat="1" ht="25.5" hidden="1" customHeight="1" x14ac:dyDescent="0.25">
      <c r="A101" s="171"/>
      <c r="B101" s="165"/>
      <c r="C101" s="94"/>
      <c r="D101" s="97"/>
      <c r="E101" s="97"/>
      <c r="F101" s="97"/>
      <c r="G101" s="97"/>
      <c r="H101" s="34" t="s">
        <v>17</v>
      </c>
      <c r="I101" s="73"/>
      <c r="J101" s="73"/>
      <c r="K101" s="55"/>
      <c r="L101" s="56">
        <f t="shared" si="21"/>
        <v>0</v>
      </c>
      <c r="M101" s="183"/>
      <c r="O101" s="36"/>
    </row>
    <row r="102" spans="1:15" s="35" customFormat="1" ht="15.75" hidden="1" customHeight="1" x14ac:dyDescent="0.25">
      <c r="A102" s="172"/>
      <c r="B102" s="166"/>
      <c r="C102" s="95"/>
      <c r="D102" s="98"/>
      <c r="E102" s="98"/>
      <c r="F102" s="98"/>
      <c r="G102" s="98"/>
      <c r="H102" s="34" t="s">
        <v>18</v>
      </c>
      <c r="I102" s="73"/>
      <c r="J102" s="73"/>
      <c r="K102" s="55"/>
      <c r="L102" s="56">
        <f t="shared" si="21"/>
        <v>0</v>
      </c>
      <c r="M102" s="184"/>
      <c r="O102" s="36"/>
    </row>
    <row r="103" spans="1:15" s="35" customFormat="1" ht="15.75" hidden="1" customHeight="1" x14ac:dyDescent="0.25">
      <c r="A103" s="170" t="s">
        <v>59</v>
      </c>
      <c r="B103" s="128" t="s">
        <v>294</v>
      </c>
      <c r="C103" s="93" t="s">
        <v>367</v>
      </c>
      <c r="D103" s="96">
        <v>42370</v>
      </c>
      <c r="E103" s="96">
        <v>42735</v>
      </c>
      <c r="F103" s="96">
        <v>42370</v>
      </c>
      <c r="G103" s="96">
        <v>42735</v>
      </c>
      <c r="H103" s="34" t="s">
        <v>1</v>
      </c>
      <c r="I103" s="72">
        <f>SUM(I104:I109)</f>
        <v>621.9</v>
      </c>
      <c r="J103" s="72">
        <f>SUM(J104:J109)</f>
        <v>0</v>
      </c>
      <c r="K103" s="63">
        <f>J103/I103*100</f>
        <v>0</v>
      </c>
      <c r="L103" s="54">
        <f t="shared" ref="L103:L109" si="22">I103-J103</f>
        <v>621.9</v>
      </c>
      <c r="M103" s="182" t="s">
        <v>366</v>
      </c>
      <c r="O103" s="36"/>
    </row>
    <row r="104" spans="1:15" s="35" customFormat="1" ht="15.75" hidden="1" customHeight="1" x14ac:dyDescent="0.25">
      <c r="A104" s="171"/>
      <c r="B104" s="129"/>
      <c r="C104" s="94"/>
      <c r="D104" s="97"/>
      <c r="E104" s="97"/>
      <c r="F104" s="97"/>
      <c r="G104" s="97"/>
      <c r="H104" s="34" t="s">
        <v>14</v>
      </c>
      <c r="I104" s="72"/>
      <c r="J104" s="72"/>
      <c r="K104" s="63"/>
      <c r="L104" s="54">
        <f t="shared" si="22"/>
        <v>0</v>
      </c>
      <c r="M104" s="183"/>
      <c r="O104" s="36"/>
    </row>
    <row r="105" spans="1:15" s="35" customFormat="1" ht="15.75" hidden="1" customHeight="1" x14ac:dyDescent="0.25">
      <c r="A105" s="171"/>
      <c r="B105" s="129"/>
      <c r="C105" s="94"/>
      <c r="D105" s="97"/>
      <c r="E105" s="97"/>
      <c r="F105" s="97"/>
      <c r="G105" s="97"/>
      <c r="H105" s="34" t="s">
        <v>15</v>
      </c>
      <c r="I105" s="72">
        <v>621.9</v>
      </c>
      <c r="J105" s="72">
        <v>0</v>
      </c>
      <c r="K105" s="63">
        <f>J105/I105*100</f>
        <v>0</v>
      </c>
      <c r="L105" s="54">
        <f t="shared" si="22"/>
        <v>621.9</v>
      </c>
      <c r="M105" s="183"/>
      <c r="O105" s="36"/>
    </row>
    <row r="106" spans="1:15" s="35" customFormat="1" ht="15.75" hidden="1" customHeight="1" x14ac:dyDescent="0.25">
      <c r="A106" s="171"/>
      <c r="B106" s="129"/>
      <c r="C106" s="94"/>
      <c r="D106" s="97"/>
      <c r="E106" s="97"/>
      <c r="F106" s="97"/>
      <c r="G106" s="97"/>
      <c r="H106" s="34" t="s">
        <v>9</v>
      </c>
      <c r="I106" s="72"/>
      <c r="J106" s="72"/>
      <c r="K106" s="63"/>
      <c r="L106" s="54">
        <f t="shared" si="22"/>
        <v>0</v>
      </c>
      <c r="M106" s="183"/>
      <c r="O106" s="36"/>
    </row>
    <row r="107" spans="1:15" s="35" customFormat="1" ht="15.75" hidden="1" customHeight="1" x14ac:dyDescent="0.25">
      <c r="A107" s="171"/>
      <c r="B107" s="129"/>
      <c r="C107" s="94"/>
      <c r="D107" s="97"/>
      <c r="E107" s="97"/>
      <c r="F107" s="97"/>
      <c r="G107" s="97"/>
      <c r="H107" s="34" t="s">
        <v>16</v>
      </c>
      <c r="I107" s="72"/>
      <c r="J107" s="72"/>
      <c r="K107" s="63"/>
      <c r="L107" s="54">
        <f t="shared" si="22"/>
        <v>0</v>
      </c>
      <c r="M107" s="183"/>
      <c r="O107" s="36"/>
    </row>
    <row r="108" spans="1:15" s="35" customFormat="1" ht="25.5" hidden="1" customHeight="1" x14ac:dyDescent="0.25">
      <c r="A108" s="171"/>
      <c r="B108" s="129"/>
      <c r="C108" s="94"/>
      <c r="D108" s="97"/>
      <c r="E108" s="97"/>
      <c r="F108" s="97"/>
      <c r="G108" s="97"/>
      <c r="H108" s="34" t="s">
        <v>17</v>
      </c>
      <c r="I108" s="73"/>
      <c r="J108" s="73"/>
      <c r="K108" s="55"/>
      <c r="L108" s="56">
        <f t="shared" si="22"/>
        <v>0</v>
      </c>
      <c r="M108" s="183"/>
      <c r="O108" s="36"/>
    </row>
    <row r="109" spans="1:15" s="35" customFormat="1" ht="15.75" hidden="1" customHeight="1" x14ac:dyDescent="0.25">
      <c r="A109" s="172"/>
      <c r="B109" s="130"/>
      <c r="C109" s="95"/>
      <c r="D109" s="98"/>
      <c r="E109" s="98"/>
      <c r="F109" s="98"/>
      <c r="G109" s="98"/>
      <c r="H109" s="34" t="s">
        <v>18</v>
      </c>
      <c r="I109" s="73"/>
      <c r="J109" s="73"/>
      <c r="K109" s="55"/>
      <c r="L109" s="56">
        <f t="shared" si="22"/>
        <v>0</v>
      </c>
      <c r="M109" s="184"/>
      <c r="O109" s="36"/>
    </row>
    <row r="110" spans="1:15" s="38" customFormat="1" ht="15.75" hidden="1" customHeight="1" x14ac:dyDescent="0.25">
      <c r="A110" s="170"/>
      <c r="B110" s="185" t="s">
        <v>513</v>
      </c>
      <c r="C110" s="185"/>
      <c r="D110" s="122"/>
      <c r="E110" s="122"/>
      <c r="F110" s="122"/>
      <c r="G110" s="122"/>
      <c r="H110" s="37" t="s">
        <v>1</v>
      </c>
      <c r="I110" s="77">
        <f>I111+I112+I113+I114+I115+I116</f>
        <v>4821.5599999999995</v>
      </c>
      <c r="J110" s="77">
        <f>J111+J112+J113+J114+J115+J116</f>
        <v>4752.5106000000005</v>
      </c>
      <c r="K110" s="58">
        <f>J110/I110*100</f>
        <v>98.567903334190603</v>
      </c>
      <c r="L110" s="59">
        <f t="shared" si="4"/>
        <v>69.049399999998968</v>
      </c>
      <c r="M110" s="191"/>
      <c r="O110" s="39"/>
    </row>
    <row r="111" spans="1:15" s="38" customFormat="1" ht="15.75" hidden="1" customHeight="1" x14ac:dyDescent="0.25">
      <c r="A111" s="171"/>
      <c r="B111" s="186"/>
      <c r="C111" s="186"/>
      <c r="D111" s="123"/>
      <c r="E111" s="123"/>
      <c r="F111" s="123"/>
      <c r="G111" s="123"/>
      <c r="H111" s="37" t="s">
        <v>14</v>
      </c>
      <c r="I111" s="77">
        <f>I118+I125+I167+I202</f>
        <v>0</v>
      </c>
      <c r="J111" s="77">
        <f>J118+J125+J167+J202</f>
        <v>0</v>
      </c>
      <c r="K111" s="58"/>
      <c r="L111" s="59">
        <f t="shared" si="4"/>
        <v>0</v>
      </c>
      <c r="M111" s="192"/>
      <c r="O111" s="39"/>
    </row>
    <row r="112" spans="1:15" s="38" customFormat="1" ht="15.75" hidden="1" customHeight="1" x14ac:dyDescent="0.25">
      <c r="A112" s="171"/>
      <c r="B112" s="186"/>
      <c r="C112" s="186"/>
      <c r="D112" s="123"/>
      <c r="E112" s="123"/>
      <c r="F112" s="123"/>
      <c r="G112" s="123"/>
      <c r="H112" s="37" t="s">
        <v>15</v>
      </c>
      <c r="I112" s="77">
        <f t="shared" ref="I112:J116" si="23">I119+I126+I168+I203</f>
        <v>0</v>
      </c>
      <c r="J112" s="77">
        <f t="shared" si="23"/>
        <v>0</v>
      </c>
      <c r="K112" s="58"/>
      <c r="L112" s="59">
        <f t="shared" si="4"/>
        <v>0</v>
      </c>
      <c r="M112" s="192"/>
      <c r="O112" s="39"/>
    </row>
    <row r="113" spans="1:15" s="38" customFormat="1" ht="15.75" hidden="1" customHeight="1" x14ac:dyDescent="0.25">
      <c r="A113" s="171"/>
      <c r="B113" s="186"/>
      <c r="C113" s="186"/>
      <c r="D113" s="123"/>
      <c r="E113" s="123"/>
      <c r="F113" s="123"/>
      <c r="G113" s="123"/>
      <c r="H113" s="37" t="s">
        <v>9</v>
      </c>
      <c r="I113" s="77">
        <f>I127+I169+I204</f>
        <v>4549.8599999999997</v>
      </c>
      <c r="J113" s="77">
        <f>J127+J169+J204</f>
        <v>4480.8106000000007</v>
      </c>
      <c r="K113" s="58">
        <f>J113/I113*100</f>
        <v>98.482384073356116</v>
      </c>
      <c r="L113" s="59">
        <f t="shared" si="4"/>
        <v>69.049399999998968</v>
      </c>
      <c r="M113" s="192"/>
      <c r="O113" s="39"/>
    </row>
    <row r="114" spans="1:15" s="38" customFormat="1" ht="15.75" hidden="1" customHeight="1" x14ac:dyDescent="0.25">
      <c r="A114" s="171"/>
      <c r="B114" s="186"/>
      <c r="C114" s="186"/>
      <c r="D114" s="123"/>
      <c r="E114" s="123"/>
      <c r="F114" s="123"/>
      <c r="G114" s="123"/>
      <c r="H114" s="37" t="s">
        <v>16</v>
      </c>
      <c r="I114" s="77">
        <f t="shared" si="23"/>
        <v>271.7</v>
      </c>
      <c r="J114" s="77">
        <f t="shared" si="23"/>
        <v>271.7</v>
      </c>
      <c r="K114" s="58">
        <f>J114/I114*100</f>
        <v>100</v>
      </c>
      <c r="L114" s="59">
        <f t="shared" si="4"/>
        <v>0</v>
      </c>
      <c r="M114" s="192"/>
      <c r="O114" s="39"/>
    </row>
    <row r="115" spans="1:15" s="38" customFormat="1" ht="14.25" hidden="1" customHeight="1" x14ac:dyDescent="0.25">
      <c r="A115" s="171"/>
      <c r="B115" s="186"/>
      <c r="C115" s="186"/>
      <c r="D115" s="123"/>
      <c r="E115" s="123"/>
      <c r="F115" s="123"/>
      <c r="G115" s="123"/>
      <c r="H115" s="37" t="s">
        <v>17</v>
      </c>
      <c r="I115" s="77">
        <f t="shared" si="23"/>
        <v>0</v>
      </c>
      <c r="J115" s="77">
        <f t="shared" si="23"/>
        <v>0</v>
      </c>
      <c r="K115" s="58"/>
      <c r="L115" s="59">
        <f t="shared" si="4"/>
        <v>0</v>
      </c>
      <c r="M115" s="192"/>
      <c r="O115" s="39"/>
    </row>
    <row r="116" spans="1:15" s="38" customFormat="1" ht="15.75" hidden="1" customHeight="1" x14ac:dyDescent="0.25">
      <c r="A116" s="172"/>
      <c r="B116" s="187"/>
      <c r="C116" s="187"/>
      <c r="D116" s="124"/>
      <c r="E116" s="124"/>
      <c r="F116" s="124"/>
      <c r="G116" s="124"/>
      <c r="H116" s="37" t="s">
        <v>18</v>
      </c>
      <c r="I116" s="77">
        <f t="shared" si="23"/>
        <v>0</v>
      </c>
      <c r="J116" s="77">
        <f t="shared" si="23"/>
        <v>0</v>
      </c>
      <c r="K116" s="58"/>
      <c r="L116" s="59">
        <f t="shared" si="4"/>
        <v>0</v>
      </c>
      <c r="M116" s="193"/>
      <c r="O116" s="39"/>
    </row>
    <row r="117" spans="1:15" s="35" customFormat="1" ht="15.75" hidden="1" customHeight="1" x14ac:dyDescent="0.25">
      <c r="A117" s="170" t="s">
        <v>7</v>
      </c>
      <c r="B117" s="128" t="s">
        <v>514</v>
      </c>
      <c r="C117" s="93" t="s">
        <v>515</v>
      </c>
      <c r="D117" s="96">
        <v>42370</v>
      </c>
      <c r="E117" s="96">
        <v>42735</v>
      </c>
      <c r="F117" s="96">
        <v>42370</v>
      </c>
      <c r="G117" s="96">
        <v>42735</v>
      </c>
      <c r="H117" s="34" t="s">
        <v>1</v>
      </c>
      <c r="I117" s="72">
        <f>SUM(I118:I123)</f>
        <v>0</v>
      </c>
      <c r="J117" s="72">
        <f>SUM(J118:J123)</f>
        <v>0</v>
      </c>
      <c r="K117" s="63">
        <v>0</v>
      </c>
      <c r="L117" s="54">
        <f t="shared" si="4"/>
        <v>0</v>
      </c>
      <c r="M117" s="182"/>
      <c r="O117" s="36"/>
    </row>
    <row r="118" spans="1:15" s="35" customFormat="1" ht="15.75" hidden="1" customHeight="1" x14ac:dyDescent="0.25">
      <c r="A118" s="171"/>
      <c r="B118" s="129"/>
      <c r="C118" s="165"/>
      <c r="D118" s="97"/>
      <c r="E118" s="97"/>
      <c r="F118" s="97"/>
      <c r="G118" s="97"/>
      <c r="H118" s="34" t="s">
        <v>14</v>
      </c>
      <c r="I118" s="72"/>
      <c r="J118" s="72"/>
      <c r="K118" s="63"/>
      <c r="L118" s="54"/>
      <c r="M118" s="183"/>
      <c r="O118" s="36"/>
    </row>
    <row r="119" spans="1:15" s="35" customFormat="1" ht="15.75" hidden="1" customHeight="1" x14ac:dyDescent="0.25">
      <c r="A119" s="171"/>
      <c r="B119" s="129"/>
      <c r="C119" s="165"/>
      <c r="D119" s="97"/>
      <c r="E119" s="97"/>
      <c r="F119" s="97"/>
      <c r="G119" s="97"/>
      <c r="H119" s="34" t="s">
        <v>15</v>
      </c>
      <c r="I119" s="72"/>
      <c r="J119" s="72"/>
      <c r="K119" s="63"/>
      <c r="L119" s="54"/>
      <c r="M119" s="183"/>
      <c r="O119" s="36"/>
    </row>
    <row r="120" spans="1:15" s="35" customFormat="1" ht="15.75" hidden="1" customHeight="1" x14ac:dyDescent="0.25">
      <c r="A120" s="171"/>
      <c r="B120" s="129"/>
      <c r="C120" s="165"/>
      <c r="D120" s="97"/>
      <c r="E120" s="97"/>
      <c r="F120" s="97"/>
      <c r="G120" s="97"/>
      <c r="H120" s="34" t="s">
        <v>9</v>
      </c>
      <c r="I120" s="72" t="s">
        <v>8</v>
      </c>
      <c r="J120" s="72" t="s">
        <v>8</v>
      </c>
      <c r="K120" s="63"/>
      <c r="L120" s="54" t="e">
        <f t="shared" si="4"/>
        <v>#VALUE!</v>
      </c>
      <c r="M120" s="183"/>
      <c r="O120" s="36"/>
    </row>
    <row r="121" spans="1:15" s="35" customFormat="1" ht="15.75" hidden="1" customHeight="1" x14ac:dyDescent="0.25">
      <c r="A121" s="171"/>
      <c r="B121" s="129"/>
      <c r="C121" s="165"/>
      <c r="D121" s="97"/>
      <c r="E121" s="97"/>
      <c r="F121" s="97"/>
      <c r="G121" s="97"/>
      <c r="H121" s="34" t="s">
        <v>16</v>
      </c>
      <c r="I121" s="72"/>
      <c r="J121" s="72"/>
      <c r="K121" s="63"/>
      <c r="L121" s="54">
        <f t="shared" si="4"/>
        <v>0</v>
      </c>
      <c r="M121" s="183"/>
      <c r="O121" s="36"/>
    </row>
    <row r="122" spans="1:15" s="35" customFormat="1" ht="25.5" hidden="1" customHeight="1" x14ac:dyDescent="0.25">
      <c r="A122" s="171"/>
      <c r="B122" s="129"/>
      <c r="C122" s="165"/>
      <c r="D122" s="97"/>
      <c r="E122" s="97"/>
      <c r="F122" s="97"/>
      <c r="G122" s="97"/>
      <c r="H122" s="34" t="s">
        <v>17</v>
      </c>
      <c r="I122" s="72"/>
      <c r="J122" s="72"/>
      <c r="K122" s="63"/>
      <c r="L122" s="54"/>
      <c r="M122" s="183"/>
      <c r="O122" s="36"/>
    </row>
    <row r="123" spans="1:15" s="35" customFormat="1" ht="15.75" hidden="1" customHeight="1" x14ac:dyDescent="0.25">
      <c r="A123" s="172"/>
      <c r="B123" s="130"/>
      <c r="C123" s="166"/>
      <c r="D123" s="98"/>
      <c r="E123" s="98"/>
      <c r="F123" s="98"/>
      <c r="G123" s="98"/>
      <c r="H123" s="34" t="s">
        <v>18</v>
      </c>
      <c r="I123" s="72"/>
      <c r="J123" s="72"/>
      <c r="K123" s="63"/>
      <c r="L123" s="54"/>
      <c r="M123" s="184"/>
      <c r="O123" s="36"/>
    </row>
    <row r="124" spans="1:15" s="35" customFormat="1" ht="15.75" hidden="1" customHeight="1" x14ac:dyDescent="0.25">
      <c r="A124" s="170" t="s">
        <v>25</v>
      </c>
      <c r="B124" s="128" t="s">
        <v>266</v>
      </c>
      <c r="C124" s="93" t="s">
        <v>267</v>
      </c>
      <c r="D124" s="96">
        <v>42370</v>
      </c>
      <c r="E124" s="96">
        <v>42735</v>
      </c>
      <c r="F124" s="96">
        <v>42370</v>
      </c>
      <c r="G124" s="96">
        <v>42735</v>
      </c>
      <c r="H124" s="34" t="s">
        <v>1</v>
      </c>
      <c r="I124" s="72">
        <f>SUM(I125:I130)</f>
        <v>1427.27</v>
      </c>
      <c r="J124" s="72">
        <f>SUM(J125:J130)</f>
        <v>1395.6405999999999</v>
      </c>
      <c r="K124" s="63">
        <f t="shared" ref="K124:K127" si="24">J124/I124*100</f>
        <v>97.783923153993285</v>
      </c>
      <c r="L124" s="54">
        <f t="shared" si="4"/>
        <v>31.629400000000032</v>
      </c>
      <c r="M124" s="182"/>
      <c r="O124" s="36"/>
    </row>
    <row r="125" spans="1:15" s="35" customFormat="1" ht="15.75" hidden="1" customHeight="1" x14ac:dyDescent="0.25">
      <c r="A125" s="171"/>
      <c r="B125" s="129"/>
      <c r="C125" s="165"/>
      <c r="D125" s="97"/>
      <c r="E125" s="97"/>
      <c r="F125" s="97"/>
      <c r="G125" s="97"/>
      <c r="H125" s="34" t="s">
        <v>14</v>
      </c>
      <c r="I125" s="72"/>
      <c r="J125" s="72"/>
      <c r="K125" s="63"/>
      <c r="L125" s="54"/>
      <c r="M125" s="183"/>
      <c r="O125" s="36"/>
    </row>
    <row r="126" spans="1:15" s="35" customFormat="1" ht="15.75" hidden="1" customHeight="1" x14ac:dyDescent="0.25">
      <c r="A126" s="171"/>
      <c r="B126" s="129"/>
      <c r="C126" s="165"/>
      <c r="D126" s="97"/>
      <c r="E126" s="97"/>
      <c r="F126" s="97"/>
      <c r="G126" s="97"/>
      <c r="H126" s="34" t="s">
        <v>15</v>
      </c>
      <c r="I126" s="72"/>
      <c r="J126" s="72"/>
      <c r="K126" s="63"/>
      <c r="L126" s="54"/>
      <c r="M126" s="183"/>
      <c r="O126" s="36"/>
    </row>
    <row r="127" spans="1:15" s="35" customFormat="1" ht="15.75" hidden="1" customHeight="1" x14ac:dyDescent="0.25">
      <c r="A127" s="171"/>
      <c r="B127" s="129"/>
      <c r="C127" s="165"/>
      <c r="D127" s="97"/>
      <c r="E127" s="97"/>
      <c r="F127" s="97"/>
      <c r="G127" s="97"/>
      <c r="H127" s="34" t="s">
        <v>9</v>
      </c>
      <c r="I127" s="72">
        <f>I134+I141+I148+I162</f>
        <v>1427.27</v>
      </c>
      <c r="J127" s="72">
        <f>J134+J141+J148+J162</f>
        <v>1395.6405999999999</v>
      </c>
      <c r="K127" s="63">
        <f t="shared" si="24"/>
        <v>97.783923153993285</v>
      </c>
      <c r="L127" s="54">
        <f t="shared" ref="L127" si="25">I127-J127</f>
        <v>31.629400000000032</v>
      </c>
      <c r="M127" s="183"/>
      <c r="O127" s="36"/>
    </row>
    <row r="128" spans="1:15" s="35" customFormat="1" ht="15.75" hidden="1" customHeight="1" x14ac:dyDescent="0.25">
      <c r="A128" s="171"/>
      <c r="B128" s="129"/>
      <c r="C128" s="165"/>
      <c r="D128" s="97"/>
      <c r="E128" s="97"/>
      <c r="F128" s="97"/>
      <c r="G128" s="97"/>
      <c r="H128" s="34" t="s">
        <v>16</v>
      </c>
      <c r="I128" s="72"/>
      <c r="J128" s="72"/>
      <c r="K128" s="63"/>
      <c r="L128" s="54"/>
      <c r="M128" s="183"/>
      <c r="O128" s="36"/>
    </row>
    <row r="129" spans="1:15" s="35" customFormat="1" ht="15.75" hidden="1" customHeight="1" x14ac:dyDescent="0.25">
      <c r="A129" s="171"/>
      <c r="B129" s="129"/>
      <c r="C129" s="165"/>
      <c r="D129" s="97"/>
      <c r="E129" s="97"/>
      <c r="F129" s="97"/>
      <c r="G129" s="97"/>
      <c r="H129" s="34" t="s">
        <v>17</v>
      </c>
      <c r="I129" s="72"/>
      <c r="J129" s="72"/>
      <c r="K129" s="63"/>
      <c r="L129" s="54"/>
      <c r="M129" s="183"/>
      <c r="O129" s="36"/>
    </row>
    <row r="130" spans="1:15" s="35" customFormat="1" ht="15.75" hidden="1" customHeight="1" x14ac:dyDescent="0.25">
      <c r="A130" s="172"/>
      <c r="B130" s="130"/>
      <c r="C130" s="166"/>
      <c r="D130" s="98"/>
      <c r="E130" s="98"/>
      <c r="F130" s="98"/>
      <c r="G130" s="98"/>
      <c r="H130" s="34" t="s">
        <v>18</v>
      </c>
      <c r="I130" s="72"/>
      <c r="J130" s="72"/>
      <c r="K130" s="63"/>
      <c r="L130" s="54"/>
      <c r="M130" s="184"/>
      <c r="O130" s="36"/>
    </row>
    <row r="131" spans="1:15" s="35" customFormat="1" ht="15.75" hidden="1" customHeight="1" x14ac:dyDescent="0.25">
      <c r="A131" s="162" t="s">
        <v>26</v>
      </c>
      <c r="B131" s="128" t="s">
        <v>268</v>
      </c>
      <c r="C131" s="93" t="s">
        <v>515</v>
      </c>
      <c r="D131" s="96">
        <v>42370</v>
      </c>
      <c r="E131" s="96">
        <v>42735</v>
      </c>
      <c r="F131" s="96">
        <v>42370</v>
      </c>
      <c r="G131" s="96">
        <v>42735</v>
      </c>
      <c r="H131" s="34" t="s">
        <v>1</v>
      </c>
      <c r="I131" s="72">
        <f>SUM(I132:I137)</f>
        <v>99.6</v>
      </c>
      <c r="J131" s="72">
        <f>SUM(J132:J137)</f>
        <v>99.6</v>
      </c>
      <c r="K131" s="63">
        <f>J131/I131*100</f>
        <v>100</v>
      </c>
      <c r="L131" s="54">
        <f>I131-J131</f>
        <v>0</v>
      </c>
      <c r="M131" s="209" t="s">
        <v>516</v>
      </c>
      <c r="O131" s="36"/>
    </row>
    <row r="132" spans="1:15" s="35" customFormat="1" ht="15.75" hidden="1" customHeight="1" x14ac:dyDescent="0.25">
      <c r="A132" s="163"/>
      <c r="B132" s="129"/>
      <c r="C132" s="165"/>
      <c r="D132" s="97"/>
      <c r="E132" s="97"/>
      <c r="F132" s="97"/>
      <c r="G132" s="97"/>
      <c r="H132" s="34" t="s">
        <v>14</v>
      </c>
      <c r="I132" s="72"/>
      <c r="J132" s="72"/>
      <c r="K132" s="63"/>
      <c r="L132" s="54">
        <f t="shared" ref="L132:L225" si="26">I132-J132</f>
        <v>0</v>
      </c>
      <c r="M132" s="210"/>
      <c r="O132" s="36"/>
    </row>
    <row r="133" spans="1:15" s="35" customFormat="1" ht="15.75" hidden="1" customHeight="1" x14ac:dyDescent="0.25">
      <c r="A133" s="163"/>
      <c r="B133" s="129"/>
      <c r="C133" s="165"/>
      <c r="D133" s="97"/>
      <c r="E133" s="97"/>
      <c r="F133" s="97"/>
      <c r="G133" s="97"/>
      <c r="H133" s="34" t="s">
        <v>15</v>
      </c>
      <c r="I133" s="72"/>
      <c r="J133" s="72"/>
      <c r="K133" s="63"/>
      <c r="L133" s="54">
        <f t="shared" si="26"/>
        <v>0</v>
      </c>
      <c r="M133" s="210"/>
      <c r="O133" s="36"/>
    </row>
    <row r="134" spans="1:15" s="35" customFormat="1" ht="15.75" hidden="1" customHeight="1" x14ac:dyDescent="0.25">
      <c r="A134" s="163"/>
      <c r="B134" s="129"/>
      <c r="C134" s="165"/>
      <c r="D134" s="97"/>
      <c r="E134" s="97"/>
      <c r="F134" s="97"/>
      <c r="G134" s="97"/>
      <c r="H134" s="34" t="s">
        <v>9</v>
      </c>
      <c r="I134" s="72">
        <v>99.6</v>
      </c>
      <c r="J134" s="72">
        <v>99.6</v>
      </c>
      <c r="K134" s="63">
        <f>J134/I134*100</f>
        <v>100</v>
      </c>
      <c r="L134" s="54">
        <f t="shared" si="26"/>
        <v>0</v>
      </c>
      <c r="M134" s="210"/>
      <c r="O134" s="36"/>
    </row>
    <row r="135" spans="1:15" s="35" customFormat="1" ht="15.75" hidden="1" customHeight="1" x14ac:dyDescent="0.25">
      <c r="A135" s="163"/>
      <c r="B135" s="129"/>
      <c r="C135" s="165"/>
      <c r="D135" s="97"/>
      <c r="E135" s="97"/>
      <c r="F135" s="97"/>
      <c r="G135" s="97"/>
      <c r="H135" s="34" t="s">
        <v>16</v>
      </c>
      <c r="I135" s="72"/>
      <c r="J135" s="72"/>
      <c r="K135" s="63"/>
      <c r="L135" s="54">
        <f t="shared" si="26"/>
        <v>0</v>
      </c>
      <c r="M135" s="210"/>
      <c r="O135" s="36"/>
    </row>
    <row r="136" spans="1:15" s="35" customFormat="1" ht="20.25" hidden="1" customHeight="1" x14ac:dyDescent="0.25">
      <c r="A136" s="163"/>
      <c r="B136" s="129"/>
      <c r="C136" s="165"/>
      <c r="D136" s="97"/>
      <c r="E136" s="97"/>
      <c r="F136" s="97"/>
      <c r="G136" s="97"/>
      <c r="H136" s="34" t="s">
        <v>17</v>
      </c>
      <c r="I136" s="72"/>
      <c r="J136" s="72"/>
      <c r="K136" s="63"/>
      <c r="L136" s="54">
        <f t="shared" si="26"/>
        <v>0</v>
      </c>
      <c r="M136" s="210"/>
      <c r="O136" s="36"/>
    </row>
    <row r="137" spans="1:15" s="35" customFormat="1" ht="84" hidden="1" customHeight="1" x14ac:dyDescent="0.25">
      <c r="A137" s="164"/>
      <c r="B137" s="130"/>
      <c r="C137" s="166"/>
      <c r="D137" s="98"/>
      <c r="E137" s="98"/>
      <c r="F137" s="98"/>
      <c r="G137" s="98"/>
      <c r="H137" s="34" t="s">
        <v>18</v>
      </c>
      <c r="I137" s="72"/>
      <c r="J137" s="72"/>
      <c r="K137" s="63"/>
      <c r="L137" s="54">
        <f t="shared" si="26"/>
        <v>0</v>
      </c>
      <c r="M137" s="211"/>
      <c r="O137" s="36"/>
    </row>
    <row r="138" spans="1:15" s="35" customFormat="1" ht="15.75" hidden="1" customHeight="1" x14ac:dyDescent="0.25">
      <c r="A138" s="162" t="s">
        <v>33</v>
      </c>
      <c r="B138" s="128" t="s">
        <v>319</v>
      </c>
      <c r="C138" s="93" t="s">
        <v>320</v>
      </c>
      <c r="D138" s="96">
        <v>42370</v>
      </c>
      <c r="E138" s="96">
        <v>42735</v>
      </c>
      <c r="F138" s="96">
        <v>42370</v>
      </c>
      <c r="G138" s="96">
        <v>42735</v>
      </c>
      <c r="H138" s="34" t="s">
        <v>1</v>
      </c>
      <c r="I138" s="72">
        <f>SUM(I139:I144)</f>
        <v>39.6</v>
      </c>
      <c r="J138" s="72">
        <f>SUM(J139:J144)</f>
        <v>39.6</v>
      </c>
      <c r="K138" s="63">
        <f>J138/I138*100</f>
        <v>100</v>
      </c>
      <c r="L138" s="54">
        <f t="shared" ref="L138:L144" si="27">I138-J138</f>
        <v>0</v>
      </c>
      <c r="M138" s="188" t="s">
        <v>519</v>
      </c>
      <c r="O138" s="36"/>
    </row>
    <row r="139" spans="1:15" s="35" customFormat="1" ht="15.75" hidden="1" customHeight="1" x14ac:dyDescent="0.25">
      <c r="A139" s="163"/>
      <c r="B139" s="129"/>
      <c r="C139" s="165"/>
      <c r="D139" s="97"/>
      <c r="E139" s="97"/>
      <c r="F139" s="97"/>
      <c r="G139" s="97"/>
      <c r="H139" s="34" t="s">
        <v>14</v>
      </c>
      <c r="I139" s="72"/>
      <c r="J139" s="72"/>
      <c r="K139" s="63"/>
      <c r="L139" s="54">
        <f t="shared" si="27"/>
        <v>0</v>
      </c>
      <c r="M139" s="189"/>
      <c r="O139" s="36"/>
    </row>
    <row r="140" spans="1:15" s="35" customFormat="1" ht="15.75" hidden="1" customHeight="1" x14ac:dyDescent="0.25">
      <c r="A140" s="163"/>
      <c r="B140" s="129"/>
      <c r="C140" s="165"/>
      <c r="D140" s="97"/>
      <c r="E140" s="97"/>
      <c r="F140" s="97"/>
      <c r="G140" s="97"/>
      <c r="H140" s="34" t="s">
        <v>15</v>
      </c>
      <c r="I140" s="72"/>
      <c r="J140" s="72"/>
      <c r="K140" s="63"/>
      <c r="L140" s="54">
        <f t="shared" si="27"/>
        <v>0</v>
      </c>
      <c r="M140" s="189"/>
      <c r="O140" s="36"/>
    </row>
    <row r="141" spans="1:15" s="35" customFormat="1" ht="15.75" hidden="1" customHeight="1" x14ac:dyDescent="0.25">
      <c r="A141" s="163"/>
      <c r="B141" s="129"/>
      <c r="C141" s="165"/>
      <c r="D141" s="97"/>
      <c r="E141" s="97"/>
      <c r="F141" s="97"/>
      <c r="G141" s="97"/>
      <c r="H141" s="34" t="s">
        <v>9</v>
      </c>
      <c r="I141" s="72">
        <v>39.6</v>
      </c>
      <c r="J141" s="72">
        <v>39.6</v>
      </c>
      <c r="K141" s="63">
        <f>J141/I141*100</f>
        <v>100</v>
      </c>
      <c r="L141" s="54">
        <f t="shared" si="27"/>
        <v>0</v>
      </c>
      <c r="M141" s="189"/>
      <c r="O141" s="36"/>
    </row>
    <row r="142" spans="1:15" s="35" customFormat="1" ht="15.75" hidden="1" customHeight="1" x14ac:dyDescent="0.25">
      <c r="A142" s="163"/>
      <c r="B142" s="129"/>
      <c r="C142" s="165"/>
      <c r="D142" s="97"/>
      <c r="E142" s="97"/>
      <c r="F142" s="97"/>
      <c r="G142" s="97"/>
      <c r="H142" s="34" t="s">
        <v>16</v>
      </c>
      <c r="I142" s="72"/>
      <c r="J142" s="72"/>
      <c r="K142" s="63"/>
      <c r="L142" s="54">
        <f t="shared" si="27"/>
        <v>0</v>
      </c>
      <c r="M142" s="189"/>
      <c r="O142" s="36"/>
    </row>
    <row r="143" spans="1:15" s="35" customFormat="1" ht="15" hidden="1" customHeight="1" x14ac:dyDescent="0.25">
      <c r="A143" s="163"/>
      <c r="B143" s="129"/>
      <c r="C143" s="165"/>
      <c r="D143" s="97"/>
      <c r="E143" s="97"/>
      <c r="F143" s="97"/>
      <c r="G143" s="97"/>
      <c r="H143" s="34" t="s">
        <v>17</v>
      </c>
      <c r="I143" s="72"/>
      <c r="J143" s="72"/>
      <c r="K143" s="63"/>
      <c r="L143" s="54">
        <f t="shared" si="27"/>
        <v>0</v>
      </c>
      <c r="M143" s="189"/>
      <c r="O143" s="36"/>
    </row>
    <row r="144" spans="1:15" s="35" customFormat="1" ht="244.5" hidden="1" customHeight="1" x14ac:dyDescent="0.25">
      <c r="A144" s="164"/>
      <c r="B144" s="130"/>
      <c r="C144" s="166"/>
      <c r="D144" s="98"/>
      <c r="E144" s="98"/>
      <c r="F144" s="98"/>
      <c r="G144" s="98"/>
      <c r="H144" s="34" t="s">
        <v>18</v>
      </c>
      <c r="I144" s="72"/>
      <c r="J144" s="72"/>
      <c r="K144" s="63"/>
      <c r="L144" s="54">
        <f t="shared" si="27"/>
        <v>0</v>
      </c>
      <c r="M144" s="190"/>
      <c r="O144" s="36"/>
    </row>
    <row r="145" spans="1:15" s="35" customFormat="1" ht="15.75" hidden="1" customHeight="1" x14ac:dyDescent="0.25">
      <c r="A145" s="162" t="s">
        <v>37</v>
      </c>
      <c r="B145" s="128" t="s">
        <v>269</v>
      </c>
      <c r="C145" s="93" t="s">
        <v>360</v>
      </c>
      <c r="D145" s="96">
        <v>42370</v>
      </c>
      <c r="E145" s="96">
        <v>42735</v>
      </c>
      <c r="F145" s="96">
        <v>42370</v>
      </c>
      <c r="G145" s="96">
        <v>42735</v>
      </c>
      <c r="H145" s="34" t="s">
        <v>1</v>
      </c>
      <c r="I145" s="72">
        <f>SUM(I146:I151)</f>
        <v>1142.57</v>
      </c>
      <c r="J145" s="72">
        <f>SUM(J146:J151)</f>
        <v>1112.6433</v>
      </c>
      <c r="K145" s="63">
        <f>J145/I145*100</f>
        <v>97.3807556648608</v>
      </c>
      <c r="L145" s="54">
        <f t="shared" si="26"/>
        <v>29.926699999999983</v>
      </c>
      <c r="M145" s="182" t="s">
        <v>517</v>
      </c>
      <c r="O145" s="36"/>
    </row>
    <row r="146" spans="1:15" s="35" customFormat="1" ht="15.75" hidden="1" customHeight="1" x14ac:dyDescent="0.25">
      <c r="A146" s="163"/>
      <c r="B146" s="129"/>
      <c r="C146" s="165"/>
      <c r="D146" s="97"/>
      <c r="E146" s="97"/>
      <c r="F146" s="97"/>
      <c r="G146" s="97"/>
      <c r="H146" s="34" t="s">
        <v>14</v>
      </c>
      <c r="I146" s="72"/>
      <c r="J146" s="72"/>
      <c r="K146" s="63"/>
      <c r="L146" s="54">
        <f t="shared" si="26"/>
        <v>0</v>
      </c>
      <c r="M146" s="183"/>
      <c r="O146" s="36"/>
    </row>
    <row r="147" spans="1:15" s="35" customFormat="1" ht="15.75" hidden="1" customHeight="1" x14ac:dyDescent="0.25">
      <c r="A147" s="163"/>
      <c r="B147" s="129"/>
      <c r="C147" s="165"/>
      <c r="D147" s="97"/>
      <c r="E147" s="97"/>
      <c r="F147" s="97"/>
      <c r="G147" s="97"/>
      <c r="H147" s="34" t="s">
        <v>15</v>
      </c>
      <c r="I147" s="72"/>
      <c r="J147" s="72"/>
      <c r="K147" s="63"/>
      <c r="L147" s="54">
        <f t="shared" si="26"/>
        <v>0</v>
      </c>
      <c r="M147" s="183"/>
      <c r="O147" s="36"/>
    </row>
    <row r="148" spans="1:15" s="35" customFormat="1" ht="15.75" hidden="1" customHeight="1" x14ac:dyDescent="0.25">
      <c r="A148" s="163"/>
      <c r="B148" s="129"/>
      <c r="C148" s="165"/>
      <c r="D148" s="97"/>
      <c r="E148" s="97"/>
      <c r="F148" s="97"/>
      <c r="G148" s="97"/>
      <c r="H148" s="34" t="s">
        <v>9</v>
      </c>
      <c r="I148" s="72">
        <v>1142.57</v>
      </c>
      <c r="J148" s="72">
        <v>1112.6433</v>
      </c>
      <c r="K148" s="63">
        <f>J148/I148*100</f>
        <v>97.3807556648608</v>
      </c>
      <c r="L148" s="54">
        <f t="shared" si="26"/>
        <v>29.926699999999983</v>
      </c>
      <c r="M148" s="183"/>
      <c r="O148" s="36"/>
    </row>
    <row r="149" spans="1:15" s="35" customFormat="1" ht="15.75" hidden="1" customHeight="1" x14ac:dyDescent="0.25">
      <c r="A149" s="163"/>
      <c r="B149" s="129"/>
      <c r="C149" s="165"/>
      <c r="D149" s="97"/>
      <c r="E149" s="97"/>
      <c r="F149" s="97"/>
      <c r="G149" s="97"/>
      <c r="H149" s="34" t="s">
        <v>16</v>
      </c>
      <c r="I149" s="72"/>
      <c r="J149" s="72"/>
      <c r="K149" s="63"/>
      <c r="L149" s="54">
        <f t="shared" si="26"/>
        <v>0</v>
      </c>
      <c r="M149" s="183"/>
      <c r="O149" s="36"/>
    </row>
    <row r="150" spans="1:15" s="35" customFormat="1" ht="18" hidden="1" customHeight="1" x14ac:dyDescent="0.25">
      <c r="A150" s="163"/>
      <c r="B150" s="129"/>
      <c r="C150" s="165"/>
      <c r="D150" s="97"/>
      <c r="E150" s="97"/>
      <c r="F150" s="97"/>
      <c r="G150" s="97"/>
      <c r="H150" s="34" t="s">
        <v>17</v>
      </c>
      <c r="I150" s="72"/>
      <c r="J150" s="72"/>
      <c r="K150" s="63"/>
      <c r="L150" s="54">
        <f t="shared" si="26"/>
        <v>0</v>
      </c>
      <c r="M150" s="183"/>
      <c r="O150" s="36"/>
    </row>
    <row r="151" spans="1:15" s="35" customFormat="1" ht="15.75" hidden="1" customHeight="1" x14ac:dyDescent="0.25">
      <c r="A151" s="164"/>
      <c r="B151" s="130"/>
      <c r="C151" s="166"/>
      <c r="D151" s="98"/>
      <c r="E151" s="98"/>
      <c r="F151" s="98"/>
      <c r="G151" s="98"/>
      <c r="H151" s="34" t="s">
        <v>18</v>
      </c>
      <c r="I151" s="72"/>
      <c r="J151" s="72"/>
      <c r="K151" s="63"/>
      <c r="L151" s="54">
        <f t="shared" si="26"/>
        <v>0</v>
      </c>
      <c r="M151" s="184"/>
      <c r="O151" s="36"/>
    </row>
    <row r="152" spans="1:15" s="35" customFormat="1" ht="15.75" hidden="1" customHeight="1" x14ac:dyDescent="0.25">
      <c r="A152" s="162" t="s">
        <v>297</v>
      </c>
      <c r="B152" s="128" t="s">
        <v>401</v>
      </c>
      <c r="C152" s="93" t="s">
        <v>515</v>
      </c>
      <c r="D152" s="96">
        <v>42370</v>
      </c>
      <c r="E152" s="96">
        <v>42735</v>
      </c>
      <c r="F152" s="96">
        <v>42370</v>
      </c>
      <c r="G152" s="96">
        <v>42735</v>
      </c>
      <c r="H152" s="34" t="s">
        <v>1</v>
      </c>
      <c r="I152" s="72" t="s">
        <v>8</v>
      </c>
      <c r="J152" s="72" t="s">
        <v>8</v>
      </c>
      <c r="K152" s="63"/>
      <c r="L152" s="54">
        <v>0</v>
      </c>
      <c r="M152" s="209" t="s">
        <v>518</v>
      </c>
      <c r="O152" s="36"/>
    </row>
    <row r="153" spans="1:15" s="35" customFormat="1" ht="15.75" hidden="1" customHeight="1" x14ac:dyDescent="0.25">
      <c r="A153" s="163"/>
      <c r="B153" s="129"/>
      <c r="C153" s="165"/>
      <c r="D153" s="97"/>
      <c r="E153" s="97"/>
      <c r="F153" s="97"/>
      <c r="G153" s="97"/>
      <c r="H153" s="34" t="s">
        <v>14</v>
      </c>
      <c r="I153" s="72"/>
      <c r="J153" s="72"/>
      <c r="K153" s="63"/>
      <c r="L153" s="54"/>
      <c r="M153" s="210"/>
      <c r="O153" s="36"/>
    </row>
    <row r="154" spans="1:15" s="35" customFormat="1" ht="15.75" hidden="1" customHeight="1" x14ac:dyDescent="0.25">
      <c r="A154" s="163"/>
      <c r="B154" s="129"/>
      <c r="C154" s="165"/>
      <c r="D154" s="97"/>
      <c r="E154" s="97"/>
      <c r="F154" s="97"/>
      <c r="G154" s="97"/>
      <c r="H154" s="34" t="s">
        <v>15</v>
      </c>
      <c r="I154" s="72"/>
      <c r="J154" s="72"/>
      <c r="K154" s="63"/>
      <c r="L154" s="54"/>
      <c r="M154" s="210"/>
      <c r="O154" s="36"/>
    </row>
    <row r="155" spans="1:15" s="35" customFormat="1" ht="15.75" hidden="1" customHeight="1" x14ac:dyDescent="0.25">
      <c r="A155" s="163"/>
      <c r="B155" s="129"/>
      <c r="C155" s="165"/>
      <c r="D155" s="97"/>
      <c r="E155" s="97"/>
      <c r="F155" s="97"/>
      <c r="G155" s="97"/>
      <c r="H155" s="34" t="s">
        <v>9</v>
      </c>
      <c r="I155" s="72" t="s">
        <v>8</v>
      </c>
      <c r="J155" s="72" t="s">
        <v>8</v>
      </c>
      <c r="K155" s="63"/>
      <c r="L155" s="54">
        <v>0</v>
      </c>
      <c r="M155" s="210"/>
      <c r="O155" s="36"/>
    </row>
    <row r="156" spans="1:15" s="35" customFormat="1" ht="15.75" hidden="1" customHeight="1" x14ac:dyDescent="0.25">
      <c r="A156" s="163"/>
      <c r="B156" s="129"/>
      <c r="C156" s="165"/>
      <c r="D156" s="97"/>
      <c r="E156" s="97"/>
      <c r="F156" s="97"/>
      <c r="G156" s="97"/>
      <c r="H156" s="34" t="s">
        <v>16</v>
      </c>
      <c r="I156" s="72"/>
      <c r="J156" s="72"/>
      <c r="K156" s="63"/>
      <c r="L156" s="54"/>
      <c r="M156" s="210"/>
      <c r="O156" s="36"/>
    </row>
    <row r="157" spans="1:15" s="35" customFormat="1" ht="15.75" hidden="1" customHeight="1" x14ac:dyDescent="0.25">
      <c r="A157" s="163"/>
      <c r="B157" s="129"/>
      <c r="C157" s="165"/>
      <c r="D157" s="97"/>
      <c r="E157" s="97"/>
      <c r="F157" s="97"/>
      <c r="G157" s="97"/>
      <c r="H157" s="34" t="s">
        <v>17</v>
      </c>
      <c r="I157" s="72"/>
      <c r="J157" s="72"/>
      <c r="K157" s="63"/>
      <c r="L157" s="54"/>
      <c r="M157" s="210"/>
      <c r="O157" s="36"/>
    </row>
    <row r="158" spans="1:15" s="35" customFormat="1" ht="15.75" hidden="1" customHeight="1" x14ac:dyDescent="0.25">
      <c r="A158" s="164"/>
      <c r="B158" s="130"/>
      <c r="C158" s="166"/>
      <c r="D158" s="98"/>
      <c r="E158" s="98"/>
      <c r="F158" s="98"/>
      <c r="G158" s="98"/>
      <c r="H158" s="34" t="s">
        <v>18</v>
      </c>
      <c r="I158" s="72"/>
      <c r="J158" s="72"/>
      <c r="K158" s="63"/>
      <c r="L158" s="54"/>
      <c r="M158" s="211"/>
      <c r="O158" s="36"/>
    </row>
    <row r="159" spans="1:15" s="35" customFormat="1" ht="15.75" hidden="1" customHeight="1" x14ac:dyDescent="0.25">
      <c r="A159" s="162" t="s">
        <v>298</v>
      </c>
      <c r="B159" s="128" t="s">
        <v>321</v>
      </c>
      <c r="C159" s="93" t="s">
        <v>320</v>
      </c>
      <c r="D159" s="96">
        <v>42370</v>
      </c>
      <c r="E159" s="96">
        <v>42735</v>
      </c>
      <c r="F159" s="96">
        <v>42370</v>
      </c>
      <c r="G159" s="96">
        <v>42735</v>
      </c>
      <c r="H159" s="34" t="s">
        <v>1</v>
      </c>
      <c r="I159" s="72">
        <f>SUM(I160:I165)</f>
        <v>145.5</v>
      </c>
      <c r="J159" s="72">
        <f>SUM(J160:J165)</f>
        <v>143.79730000000001</v>
      </c>
      <c r="K159" s="63">
        <f>J159/I159*100</f>
        <v>98.829759450171821</v>
      </c>
      <c r="L159" s="54">
        <f t="shared" ref="L159:L165" si="28">I159-J159</f>
        <v>1.702699999999993</v>
      </c>
      <c r="M159" s="209" t="s">
        <v>520</v>
      </c>
      <c r="O159" s="36"/>
    </row>
    <row r="160" spans="1:15" s="35" customFormat="1" ht="15.75" hidden="1" customHeight="1" x14ac:dyDescent="0.25">
      <c r="A160" s="163"/>
      <c r="B160" s="129"/>
      <c r="C160" s="165"/>
      <c r="D160" s="97"/>
      <c r="E160" s="97"/>
      <c r="F160" s="97"/>
      <c r="G160" s="97"/>
      <c r="H160" s="34" t="s">
        <v>14</v>
      </c>
      <c r="I160" s="72"/>
      <c r="J160" s="72"/>
      <c r="K160" s="63"/>
      <c r="L160" s="54">
        <f t="shared" si="28"/>
        <v>0</v>
      </c>
      <c r="M160" s="210"/>
      <c r="O160" s="36"/>
    </row>
    <row r="161" spans="1:15" s="35" customFormat="1" ht="15.75" hidden="1" customHeight="1" x14ac:dyDescent="0.25">
      <c r="A161" s="163"/>
      <c r="B161" s="129"/>
      <c r="C161" s="165"/>
      <c r="D161" s="97"/>
      <c r="E161" s="97"/>
      <c r="F161" s="97"/>
      <c r="G161" s="97"/>
      <c r="H161" s="34" t="s">
        <v>15</v>
      </c>
      <c r="I161" s="72"/>
      <c r="J161" s="72"/>
      <c r="K161" s="63"/>
      <c r="L161" s="54">
        <f t="shared" si="28"/>
        <v>0</v>
      </c>
      <c r="M161" s="210"/>
      <c r="O161" s="36"/>
    </row>
    <row r="162" spans="1:15" s="35" customFormat="1" ht="15.75" hidden="1" customHeight="1" x14ac:dyDescent="0.25">
      <c r="A162" s="163"/>
      <c r="B162" s="129"/>
      <c r="C162" s="165"/>
      <c r="D162" s="97"/>
      <c r="E162" s="97"/>
      <c r="F162" s="97"/>
      <c r="G162" s="97"/>
      <c r="H162" s="34" t="s">
        <v>9</v>
      </c>
      <c r="I162" s="72">
        <v>145.5</v>
      </c>
      <c r="J162" s="72">
        <v>143.79730000000001</v>
      </c>
      <c r="K162" s="63">
        <f>J162/I162*100</f>
        <v>98.829759450171821</v>
      </c>
      <c r="L162" s="54">
        <f t="shared" si="28"/>
        <v>1.702699999999993</v>
      </c>
      <c r="M162" s="210"/>
      <c r="O162" s="36"/>
    </row>
    <row r="163" spans="1:15" s="35" customFormat="1" ht="15.75" hidden="1" customHeight="1" x14ac:dyDescent="0.25">
      <c r="A163" s="163"/>
      <c r="B163" s="129"/>
      <c r="C163" s="165"/>
      <c r="D163" s="97"/>
      <c r="E163" s="97"/>
      <c r="F163" s="97"/>
      <c r="G163" s="97"/>
      <c r="H163" s="34" t="s">
        <v>16</v>
      </c>
      <c r="I163" s="72"/>
      <c r="J163" s="72"/>
      <c r="K163" s="63"/>
      <c r="L163" s="54">
        <f t="shared" si="28"/>
        <v>0</v>
      </c>
      <c r="M163" s="210"/>
      <c r="O163" s="36"/>
    </row>
    <row r="164" spans="1:15" s="35" customFormat="1" ht="18" hidden="1" customHeight="1" x14ac:dyDescent="0.25">
      <c r="A164" s="163"/>
      <c r="B164" s="129"/>
      <c r="C164" s="165"/>
      <c r="D164" s="97"/>
      <c r="E164" s="97"/>
      <c r="F164" s="97"/>
      <c r="G164" s="97"/>
      <c r="H164" s="34" t="s">
        <v>17</v>
      </c>
      <c r="I164" s="72"/>
      <c r="J164" s="72"/>
      <c r="K164" s="63"/>
      <c r="L164" s="54">
        <f t="shared" si="28"/>
        <v>0</v>
      </c>
      <c r="M164" s="210"/>
      <c r="O164" s="36"/>
    </row>
    <row r="165" spans="1:15" s="35" customFormat="1" ht="15.75" hidden="1" customHeight="1" x14ac:dyDescent="0.25">
      <c r="A165" s="164"/>
      <c r="B165" s="130"/>
      <c r="C165" s="166"/>
      <c r="D165" s="98"/>
      <c r="E165" s="98"/>
      <c r="F165" s="98"/>
      <c r="G165" s="98"/>
      <c r="H165" s="34" t="s">
        <v>18</v>
      </c>
      <c r="I165" s="72"/>
      <c r="J165" s="72"/>
      <c r="K165" s="63"/>
      <c r="L165" s="54">
        <f t="shared" si="28"/>
        <v>0</v>
      </c>
      <c r="M165" s="211"/>
      <c r="O165" s="36"/>
    </row>
    <row r="166" spans="1:15" s="35" customFormat="1" ht="15.75" hidden="1" customHeight="1" x14ac:dyDescent="0.25">
      <c r="A166" s="170" t="s">
        <v>55</v>
      </c>
      <c r="B166" s="128" t="s">
        <v>270</v>
      </c>
      <c r="C166" s="93" t="s">
        <v>242</v>
      </c>
      <c r="D166" s="96">
        <v>42370</v>
      </c>
      <c r="E166" s="96">
        <v>42735</v>
      </c>
      <c r="F166" s="96">
        <v>42370</v>
      </c>
      <c r="G166" s="96">
        <v>42735</v>
      </c>
      <c r="H166" s="34" t="s">
        <v>1</v>
      </c>
      <c r="I166" s="72">
        <f>SUM(I167:I172)</f>
        <v>85.62</v>
      </c>
      <c r="J166" s="72">
        <f>SUM(J167:J172)</f>
        <v>85.62</v>
      </c>
      <c r="K166" s="63">
        <f>J166/I166*100</f>
        <v>100</v>
      </c>
      <c r="L166" s="54">
        <f t="shared" si="26"/>
        <v>0</v>
      </c>
      <c r="M166" s="182"/>
      <c r="O166" s="36"/>
    </row>
    <row r="167" spans="1:15" s="35" customFormat="1" ht="15.75" hidden="1" customHeight="1" x14ac:dyDescent="0.25">
      <c r="A167" s="171"/>
      <c r="B167" s="129"/>
      <c r="C167" s="165"/>
      <c r="D167" s="97"/>
      <c r="E167" s="97"/>
      <c r="F167" s="97"/>
      <c r="G167" s="97"/>
      <c r="H167" s="34" t="s">
        <v>14</v>
      </c>
      <c r="I167" s="72">
        <f t="shared" ref="I167:J169" si="29">I174+I181+I195</f>
        <v>0</v>
      </c>
      <c r="J167" s="72">
        <f t="shared" si="29"/>
        <v>0</v>
      </c>
      <c r="K167" s="63"/>
      <c r="L167" s="54">
        <f t="shared" si="26"/>
        <v>0</v>
      </c>
      <c r="M167" s="183"/>
      <c r="O167" s="36"/>
    </row>
    <row r="168" spans="1:15" s="35" customFormat="1" ht="15.75" hidden="1" customHeight="1" x14ac:dyDescent="0.25">
      <c r="A168" s="171"/>
      <c r="B168" s="129"/>
      <c r="C168" s="165"/>
      <c r="D168" s="97"/>
      <c r="E168" s="97"/>
      <c r="F168" s="97"/>
      <c r="G168" s="97"/>
      <c r="H168" s="34" t="s">
        <v>15</v>
      </c>
      <c r="I168" s="72">
        <f t="shared" si="29"/>
        <v>0</v>
      </c>
      <c r="J168" s="72">
        <f t="shared" si="29"/>
        <v>0</v>
      </c>
      <c r="K168" s="63"/>
      <c r="L168" s="54">
        <f t="shared" si="26"/>
        <v>0</v>
      </c>
      <c r="M168" s="183"/>
      <c r="O168" s="36"/>
    </row>
    <row r="169" spans="1:15" s="35" customFormat="1" ht="15.75" hidden="1" customHeight="1" x14ac:dyDescent="0.25">
      <c r="A169" s="171"/>
      <c r="B169" s="129"/>
      <c r="C169" s="165"/>
      <c r="D169" s="97"/>
      <c r="E169" s="97"/>
      <c r="F169" s="97"/>
      <c r="G169" s="97"/>
      <c r="H169" s="34" t="s">
        <v>9</v>
      </c>
      <c r="I169" s="72">
        <f t="shared" si="29"/>
        <v>85.62</v>
      </c>
      <c r="J169" s="72">
        <f t="shared" si="29"/>
        <v>85.62</v>
      </c>
      <c r="K169" s="63">
        <f>J169/I169*100</f>
        <v>100</v>
      </c>
      <c r="L169" s="54">
        <f t="shared" si="26"/>
        <v>0</v>
      </c>
      <c r="M169" s="183"/>
      <c r="O169" s="36"/>
    </row>
    <row r="170" spans="1:15" s="35" customFormat="1" ht="15.75" hidden="1" customHeight="1" x14ac:dyDescent="0.25">
      <c r="A170" s="171"/>
      <c r="B170" s="129"/>
      <c r="C170" s="165"/>
      <c r="D170" s="97"/>
      <c r="E170" s="97"/>
      <c r="F170" s="97"/>
      <c r="G170" s="97"/>
      <c r="H170" s="34" t="s">
        <v>16</v>
      </c>
      <c r="I170" s="72">
        <f t="shared" ref="I170:J172" si="30">I177+I184+I198</f>
        <v>0</v>
      </c>
      <c r="J170" s="72">
        <f t="shared" si="30"/>
        <v>0</v>
      </c>
      <c r="K170" s="63"/>
      <c r="L170" s="54">
        <f t="shared" si="26"/>
        <v>0</v>
      </c>
      <c r="M170" s="183"/>
      <c r="O170" s="36"/>
    </row>
    <row r="171" spans="1:15" s="35" customFormat="1" ht="20.25" hidden="1" customHeight="1" x14ac:dyDescent="0.25">
      <c r="A171" s="171"/>
      <c r="B171" s="129"/>
      <c r="C171" s="165"/>
      <c r="D171" s="97"/>
      <c r="E171" s="97"/>
      <c r="F171" s="97"/>
      <c r="G171" s="97"/>
      <c r="H171" s="34" t="s">
        <v>17</v>
      </c>
      <c r="I171" s="72">
        <f t="shared" si="30"/>
        <v>0</v>
      </c>
      <c r="J171" s="72">
        <f t="shared" si="30"/>
        <v>0</v>
      </c>
      <c r="K171" s="63"/>
      <c r="L171" s="54">
        <f t="shared" si="26"/>
        <v>0</v>
      </c>
      <c r="M171" s="183"/>
      <c r="O171" s="36"/>
    </row>
    <row r="172" spans="1:15" s="35" customFormat="1" ht="15.75" hidden="1" customHeight="1" x14ac:dyDescent="0.25">
      <c r="A172" s="172"/>
      <c r="B172" s="130"/>
      <c r="C172" s="166"/>
      <c r="D172" s="98"/>
      <c r="E172" s="98"/>
      <c r="F172" s="98"/>
      <c r="G172" s="98"/>
      <c r="H172" s="34" t="s">
        <v>18</v>
      </c>
      <c r="I172" s="72">
        <f t="shared" si="30"/>
        <v>0</v>
      </c>
      <c r="J172" s="72">
        <f t="shared" si="30"/>
        <v>0</v>
      </c>
      <c r="K172" s="63"/>
      <c r="L172" s="54">
        <f t="shared" si="26"/>
        <v>0</v>
      </c>
      <c r="M172" s="184"/>
      <c r="O172" s="36"/>
    </row>
    <row r="173" spans="1:15" s="35" customFormat="1" ht="15.75" hidden="1" customHeight="1" x14ac:dyDescent="0.25">
      <c r="A173" s="162" t="s">
        <v>79</v>
      </c>
      <c r="B173" s="128" t="s">
        <v>271</v>
      </c>
      <c r="C173" s="93" t="s">
        <v>322</v>
      </c>
      <c r="D173" s="96">
        <v>42370</v>
      </c>
      <c r="E173" s="96">
        <v>42735</v>
      </c>
      <c r="F173" s="96">
        <v>42370</v>
      </c>
      <c r="G173" s="96">
        <v>42735</v>
      </c>
      <c r="H173" s="34" t="s">
        <v>1</v>
      </c>
      <c r="I173" s="72">
        <f>SUM(I174:I179)</f>
        <v>29.62</v>
      </c>
      <c r="J173" s="72">
        <f>SUM(J174:J179)</f>
        <v>29.62</v>
      </c>
      <c r="K173" s="63">
        <f>J173/I173*100</f>
        <v>100</v>
      </c>
      <c r="L173" s="54">
        <f t="shared" si="26"/>
        <v>0</v>
      </c>
      <c r="M173" s="221" t="s">
        <v>521</v>
      </c>
      <c r="O173" s="36"/>
    </row>
    <row r="174" spans="1:15" s="35" customFormat="1" ht="15.75" hidden="1" customHeight="1" x14ac:dyDescent="0.25">
      <c r="A174" s="163"/>
      <c r="B174" s="129"/>
      <c r="C174" s="165"/>
      <c r="D174" s="97"/>
      <c r="E174" s="97"/>
      <c r="F174" s="97"/>
      <c r="G174" s="97"/>
      <c r="H174" s="34" t="s">
        <v>14</v>
      </c>
      <c r="I174" s="72"/>
      <c r="J174" s="72"/>
      <c r="K174" s="63"/>
      <c r="L174" s="54">
        <f t="shared" si="26"/>
        <v>0</v>
      </c>
      <c r="M174" s="222"/>
      <c r="O174" s="36"/>
    </row>
    <row r="175" spans="1:15" s="35" customFormat="1" ht="15.75" hidden="1" customHeight="1" x14ac:dyDescent="0.25">
      <c r="A175" s="163"/>
      <c r="B175" s="129"/>
      <c r="C175" s="165"/>
      <c r="D175" s="97"/>
      <c r="E175" s="97"/>
      <c r="F175" s="97"/>
      <c r="G175" s="97"/>
      <c r="H175" s="34" t="s">
        <v>15</v>
      </c>
      <c r="I175" s="72"/>
      <c r="J175" s="72"/>
      <c r="K175" s="63"/>
      <c r="L175" s="54">
        <f t="shared" si="26"/>
        <v>0</v>
      </c>
      <c r="M175" s="222"/>
      <c r="O175" s="36"/>
    </row>
    <row r="176" spans="1:15" s="35" customFormat="1" ht="15.75" hidden="1" customHeight="1" x14ac:dyDescent="0.25">
      <c r="A176" s="163"/>
      <c r="B176" s="129"/>
      <c r="C176" s="165"/>
      <c r="D176" s="97"/>
      <c r="E176" s="97"/>
      <c r="F176" s="97"/>
      <c r="G176" s="97"/>
      <c r="H176" s="34" t="s">
        <v>9</v>
      </c>
      <c r="I176" s="72">
        <v>29.62</v>
      </c>
      <c r="J176" s="72">
        <v>29.62</v>
      </c>
      <c r="K176" s="63">
        <f>J176/I176*100</f>
        <v>100</v>
      </c>
      <c r="L176" s="54">
        <f t="shared" si="26"/>
        <v>0</v>
      </c>
      <c r="M176" s="222"/>
      <c r="O176" s="36"/>
    </row>
    <row r="177" spans="1:15" s="35" customFormat="1" ht="15.75" hidden="1" customHeight="1" x14ac:dyDescent="0.25">
      <c r="A177" s="163"/>
      <c r="B177" s="129"/>
      <c r="C177" s="165"/>
      <c r="D177" s="97"/>
      <c r="E177" s="97"/>
      <c r="F177" s="97"/>
      <c r="G177" s="97"/>
      <c r="H177" s="34" t="s">
        <v>16</v>
      </c>
      <c r="I177" s="72"/>
      <c r="J177" s="72"/>
      <c r="K177" s="63"/>
      <c r="L177" s="54">
        <f t="shared" si="26"/>
        <v>0</v>
      </c>
      <c r="M177" s="222"/>
      <c r="O177" s="36"/>
    </row>
    <row r="178" spans="1:15" s="35" customFormat="1" ht="19.5" hidden="1" customHeight="1" x14ac:dyDescent="0.25">
      <c r="A178" s="163"/>
      <c r="B178" s="129"/>
      <c r="C178" s="165"/>
      <c r="D178" s="97"/>
      <c r="E178" s="97"/>
      <c r="F178" s="97"/>
      <c r="G178" s="97"/>
      <c r="H178" s="34" t="s">
        <v>17</v>
      </c>
      <c r="I178" s="72"/>
      <c r="J178" s="72"/>
      <c r="K178" s="63"/>
      <c r="L178" s="54">
        <f t="shared" si="26"/>
        <v>0</v>
      </c>
      <c r="M178" s="222"/>
      <c r="O178" s="36"/>
    </row>
    <row r="179" spans="1:15" s="35" customFormat="1" ht="15.75" hidden="1" customHeight="1" x14ac:dyDescent="0.25">
      <c r="A179" s="164"/>
      <c r="B179" s="130"/>
      <c r="C179" s="166"/>
      <c r="D179" s="98"/>
      <c r="E179" s="98"/>
      <c r="F179" s="98"/>
      <c r="G179" s="98"/>
      <c r="H179" s="34" t="s">
        <v>18</v>
      </c>
      <c r="I179" s="72"/>
      <c r="J179" s="72"/>
      <c r="K179" s="63"/>
      <c r="L179" s="54">
        <f t="shared" si="26"/>
        <v>0</v>
      </c>
      <c r="M179" s="223"/>
      <c r="O179" s="36"/>
    </row>
    <row r="180" spans="1:15" s="35" customFormat="1" ht="15.75" hidden="1" customHeight="1" x14ac:dyDescent="0.25">
      <c r="A180" s="162" t="s">
        <v>80</v>
      </c>
      <c r="B180" s="128" t="s">
        <v>272</v>
      </c>
      <c r="C180" s="93" t="s">
        <v>242</v>
      </c>
      <c r="D180" s="96">
        <v>42370</v>
      </c>
      <c r="E180" s="96">
        <v>42735</v>
      </c>
      <c r="F180" s="96">
        <v>42370</v>
      </c>
      <c r="G180" s="96">
        <v>42735</v>
      </c>
      <c r="H180" s="34" t="s">
        <v>1</v>
      </c>
      <c r="I180" s="72">
        <f>SUM(I181:I186)</f>
        <v>56</v>
      </c>
      <c r="J180" s="72">
        <f>SUM(J181:J186)</f>
        <v>56</v>
      </c>
      <c r="K180" s="63">
        <f>J180/I180*100</f>
        <v>100</v>
      </c>
      <c r="L180" s="54">
        <f t="shared" si="26"/>
        <v>0</v>
      </c>
      <c r="M180" s="209" t="s">
        <v>522</v>
      </c>
      <c r="O180" s="36"/>
    </row>
    <row r="181" spans="1:15" s="35" customFormat="1" ht="15.75" hidden="1" customHeight="1" x14ac:dyDescent="0.25">
      <c r="A181" s="163"/>
      <c r="B181" s="129"/>
      <c r="C181" s="165"/>
      <c r="D181" s="97"/>
      <c r="E181" s="97"/>
      <c r="F181" s="97"/>
      <c r="G181" s="97"/>
      <c r="H181" s="34" t="s">
        <v>14</v>
      </c>
      <c r="I181" s="72"/>
      <c r="J181" s="72"/>
      <c r="K181" s="63"/>
      <c r="L181" s="54">
        <f t="shared" si="26"/>
        <v>0</v>
      </c>
      <c r="M181" s="210"/>
      <c r="O181" s="36"/>
    </row>
    <row r="182" spans="1:15" s="35" customFormat="1" ht="15.75" hidden="1" customHeight="1" x14ac:dyDescent="0.25">
      <c r="A182" s="163"/>
      <c r="B182" s="129"/>
      <c r="C182" s="165"/>
      <c r="D182" s="97"/>
      <c r="E182" s="97"/>
      <c r="F182" s="97"/>
      <c r="G182" s="97"/>
      <c r="H182" s="34" t="s">
        <v>15</v>
      </c>
      <c r="I182" s="72"/>
      <c r="J182" s="72"/>
      <c r="K182" s="63"/>
      <c r="L182" s="54">
        <f t="shared" si="26"/>
        <v>0</v>
      </c>
      <c r="M182" s="210"/>
      <c r="O182" s="36"/>
    </row>
    <row r="183" spans="1:15" s="35" customFormat="1" ht="15.75" hidden="1" customHeight="1" x14ac:dyDescent="0.25">
      <c r="A183" s="163"/>
      <c r="B183" s="129"/>
      <c r="C183" s="165"/>
      <c r="D183" s="97"/>
      <c r="E183" s="97"/>
      <c r="F183" s="97"/>
      <c r="G183" s="97"/>
      <c r="H183" s="34" t="s">
        <v>9</v>
      </c>
      <c r="I183" s="72">
        <v>56</v>
      </c>
      <c r="J183" s="72">
        <v>56</v>
      </c>
      <c r="K183" s="63">
        <f>J183/I183*100</f>
        <v>100</v>
      </c>
      <c r="L183" s="54">
        <f t="shared" si="26"/>
        <v>0</v>
      </c>
      <c r="M183" s="210"/>
      <c r="O183" s="36"/>
    </row>
    <row r="184" spans="1:15" s="35" customFormat="1" ht="15.75" hidden="1" customHeight="1" x14ac:dyDescent="0.25">
      <c r="A184" s="163"/>
      <c r="B184" s="129"/>
      <c r="C184" s="165"/>
      <c r="D184" s="97"/>
      <c r="E184" s="97"/>
      <c r="F184" s="97"/>
      <c r="G184" s="97"/>
      <c r="H184" s="34" t="s">
        <v>16</v>
      </c>
      <c r="I184" s="72"/>
      <c r="J184" s="72"/>
      <c r="K184" s="63"/>
      <c r="L184" s="54">
        <f t="shared" si="26"/>
        <v>0</v>
      </c>
      <c r="M184" s="210"/>
      <c r="O184" s="36"/>
    </row>
    <row r="185" spans="1:15" s="35" customFormat="1" ht="39" hidden="1" customHeight="1" x14ac:dyDescent="0.25">
      <c r="A185" s="163"/>
      <c r="B185" s="129"/>
      <c r="C185" s="165"/>
      <c r="D185" s="97"/>
      <c r="E185" s="97"/>
      <c r="F185" s="97"/>
      <c r="G185" s="97"/>
      <c r="H185" s="34" t="s">
        <v>17</v>
      </c>
      <c r="I185" s="72"/>
      <c r="J185" s="72"/>
      <c r="K185" s="63"/>
      <c r="L185" s="54">
        <f t="shared" si="26"/>
        <v>0</v>
      </c>
      <c r="M185" s="210"/>
      <c r="O185" s="36"/>
    </row>
    <row r="186" spans="1:15" s="35" customFormat="1" ht="1.5" hidden="1" customHeight="1" x14ac:dyDescent="0.25">
      <c r="A186" s="164"/>
      <c r="B186" s="130"/>
      <c r="C186" s="166"/>
      <c r="D186" s="98"/>
      <c r="E186" s="98"/>
      <c r="F186" s="98"/>
      <c r="G186" s="98"/>
      <c r="H186" s="34" t="s">
        <v>18</v>
      </c>
      <c r="I186" s="72"/>
      <c r="J186" s="72"/>
      <c r="K186" s="63"/>
      <c r="L186" s="54">
        <f t="shared" si="26"/>
        <v>0</v>
      </c>
      <c r="M186" s="211"/>
      <c r="O186" s="36"/>
    </row>
    <row r="187" spans="1:15" s="35" customFormat="1" ht="15.75" hidden="1" customHeight="1" x14ac:dyDescent="0.25">
      <c r="A187" s="162" t="s">
        <v>81</v>
      </c>
      <c r="B187" s="128" t="s">
        <v>361</v>
      </c>
      <c r="C187" s="93" t="s">
        <v>242</v>
      </c>
      <c r="D187" s="96">
        <v>42370</v>
      </c>
      <c r="E187" s="96">
        <v>42735</v>
      </c>
      <c r="F187" s="96">
        <v>42370</v>
      </c>
      <c r="G187" s="96">
        <v>42735</v>
      </c>
      <c r="H187" s="34" t="s">
        <v>1</v>
      </c>
      <c r="I187" s="72" t="s">
        <v>8</v>
      </c>
      <c r="J187" s="72" t="s">
        <v>8</v>
      </c>
      <c r="K187" s="63"/>
      <c r="L187" s="54">
        <v>0</v>
      </c>
      <c r="M187" s="182" t="s">
        <v>523</v>
      </c>
      <c r="O187" s="36"/>
    </row>
    <row r="188" spans="1:15" s="35" customFormat="1" ht="15.75" hidden="1" customHeight="1" x14ac:dyDescent="0.25">
      <c r="A188" s="163"/>
      <c r="B188" s="129"/>
      <c r="C188" s="165"/>
      <c r="D188" s="97"/>
      <c r="E188" s="97"/>
      <c r="F188" s="97"/>
      <c r="G188" s="97"/>
      <c r="H188" s="34" t="s">
        <v>14</v>
      </c>
      <c r="I188" s="72"/>
      <c r="J188" s="72"/>
      <c r="K188" s="63"/>
      <c r="L188" s="54"/>
      <c r="M188" s="183"/>
      <c r="O188" s="36"/>
    </row>
    <row r="189" spans="1:15" s="35" customFormat="1" ht="15.75" hidden="1" customHeight="1" x14ac:dyDescent="0.25">
      <c r="A189" s="163"/>
      <c r="B189" s="129"/>
      <c r="C189" s="165"/>
      <c r="D189" s="97"/>
      <c r="E189" s="97"/>
      <c r="F189" s="97"/>
      <c r="G189" s="97"/>
      <c r="H189" s="34" t="s">
        <v>15</v>
      </c>
      <c r="I189" s="72"/>
      <c r="J189" s="72"/>
      <c r="K189" s="63"/>
      <c r="L189" s="54"/>
      <c r="M189" s="183"/>
      <c r="O189" s="36"/>
    </row>
    <row r="190" spans="1:15" s="35" customFormat="1" ht="15.75" hidden="1" customHeight="1" x14ac:dyDescent="0.25">
      <c r="A190" s="163"/>
      <c r="B190" s="129"/>
      <c r="C190" s="165"/>
      <c r="D190" s="97"/>
      <c r="E190" s="97"/>
      <c r="F190" s="97"/>
      <c r="G190" s="97"/>
      <c r="H190" s="34" t="s">
        <v>9</v>
      </c>
      <c r="I190" s="72" t="s">
        <v>8</v>
      </c>
      <c r="J190" s="72" t="s">
        <v>8</v>
      </c>
      <c r="K190" s="63"/>
      <c r="L190" s="54"/>
      <c r="M190" s="183"/>
      <c r="O190" s="36"/>
    </row>
    <row r="191" spans="1:15" s="35" customFormat="1" ht="15.75" hidden="1" customHeight="1" x14ac:dyDescent="0.25">
      <c r="A191" s="163"/>
      <c r="B191" s="129"/>
      <c r="C191" s="165"/>
      <c r="D191" s="97"/>
      <c r="E191" s="97"/>
      <c r="F191" s="97"/>
      <c r="G191" s="97"/>
      <c r="H191" s="34" t="s">
        <v>16</v>
      </c>
      <c r="I191" s="72"/>
      <c r="J191" s="72"/>
      <c r="K191" s="63"/>
      <c r="L191" s="54"/>
      <c r="M191" s="183"/>
      <c r="O191" s="36"/>
    </row>
    <row r="192" spans="1:15" s="35" customFormat="1" ht="25.5" hidden="1" customHeight="1" x14ac:dyDescent="0.25">
      <c r="A192" s="163"/>
      <c r="B192" s="129"/>
      <c r="C192" s="165"/>
      <c r="D192" s="97"/>
      <c r="E192" s="97"/>
      <c r="F192" s="97"/>
      <c r="G192" s="97"/>
      <c r="H192" s="34" t="s">
        <v>17</v>
      </c>
      <c r="I192" s="72"/>
      <c r="J192" s="72"/>
      <c r="K192" s="63"/>
      <c r="L192" s="54"/>
      <c r="M192" s="183"/>
      <c r="O192" s="36"/>
    </row>
    <row r="193" spans="1:15" s="35" customFormat="1" ht="15.75" hidden="1" customHeight="1" x14ac:dyDescent="0.25">
      <c r="A193" s="164"/>
      <c r="B193" s="130"/>
      <c r="C193" s="166"/>
      <c r="D193" s="98"/>
      <c r="E193" s="98"/>
      <c r="F193" s="98"/>
      <c r="G193" s="98"/>
      <c r="H193" s="34" t="s">
        <v>18</v>
      </c>
      <c r="I193" s="72"/>
      <c r="J193" s="72"/>
      <c r="K193" s="63"/>
      <c r="L193" s="54"/>
      <c r="M193" s="184"/>
      <c r="O193" s="36"/>
    </row>
    <row r="194" spans="1:15" s="35" customFormat="1" ht="15.75" hidden="1" customHeight="1" x14ac:dyDescent="0.25">
      <c r="A194" s="162" t="s">
        <v>82</v>
      </c>
      <c r="B194" s="128" t="s">
        <v>358</v>
      </c>
      <c r="C194" s="93" t="s">
        <v>322</v>
      </c>
      <c r="D194" s="96">
        <v>42370</v>
      </c>
      <c r="E194" s="96">
        <v>42735</v>
      </c>
      <c r="F194" s="96">
        <v>42370</v>
      </c>
      <c r="G194" s="96">
        <v>42735</v>
      </c>
      <c r="H194" s="34" t="s">
        <v>1</v>
      </c>
      <c r="I194" s="72">
        <f>I195+I196+I197</f>
        <v>0</v>
      </c>
      <c r="J194" s="72">
        <f>J195+J196+J197</f>
        <v>0</v>
      </c>
      <c r="K194" s="63"/>
      <c r="L194" s="54">
        <v>0</v>
      </c>
      <c r="M194" s="182" t="s">
        <v>524</v>
      </c>
      <c r="O194" s="36"/>
    </row>
    <row r="195" spans="1:15" s="35" customFormat="1" ht="15.75" hidden="1" customHeight="1" x14ac:dyDescent="0.25">
      <c r="A195" s="163"/>
      <c r="B195" s="129"/>
      <c r="C195" s="165"/>
      <c r="D195" s="97"/>
      <c r="E195" s="97"/>
      <c r="F195" s="97"/>
      <c r="G195" s="97"/>
      <c r="H195" s="34" t="s">
        <v>14</v>
      </c>
      <c r="I195" s="72">
        <v>0</v>
      </c>
      <c r="J195" s="72">
        <v>0</v>
      </c>
      <c r="K195" s="63"/>
      <c r="L195" s="54"/>
      <c r="M195" s="183"/>
      <c r="O195" s="36"/>
    </row>
    <row r="196" spans="1:15" s="35" customFormat="1" ht="15.75" hidden="1" customHeight="1" x14ac:dyDescent="0.25">
      <c r="A196" s="163"/>
      <c r="B196" s="129"/>
      <c r="C196" s="165"/>
      <c r="D196" s="97"/>
      <c r="E196" s="97"/>
      <c r="F196" s="97"/>
      <c r="G196" s="97"/>
      <c r="H196" s="34" t="s">
        <v>15</v>
      </c>
      <c r="I196" s="72">
        <v>0</v>
      </c>
      <c r="J196" s="72">
        <v>0</v>
      </c>
      <c r="K196" s="63"/>
      <c r="L196" s="54"/>
      <c r="M196" s="183"/>
      <c r="O196" s="36"/>
    </row>
    <row r="197" spans="1:15" s="35" customFormat="1" ht="15.75" hidden="1" customHeight="1" x14ac:dyDescent="0.25">
      <c r="A197" s="163"/>
      <c r="B197" s="129"/>
      <c r="C197" s="165"/>
      <c r="D197" s="97"/>
      <c r="E197" s="97"/>
      <c r="F197" s="97"/>
      <c r="G197" s="97"/>
      <c r="H197" s="34" t="s">
        <v>9</v>
      </c>
      <c r="I197" s="72">
        <v>0</v>
      </c>
      <c r="J197" s="72">
        <v>0</v>
      </c>
      <c r="K197" s="63"/>
      <c r="L197" s="54"/>
      <c r="M197" s="183"/>
      <c r="O197" s="36"/>
    </row>
    <row r="198" spans="1:15" s="35" customFormat="1" ht="15.75" hidden="1" customHeight="1" x14ac:dyDescent="0.25">
      <c r="A198" s="163"/>
      <c r="B198" s="129"/>
      <c r="C198" s="165"/>
      <c r="D198" s="97"/>
      <c r="E198" s="97"/>
      <c r="F198" s="97"/>
      <c r="G198" s="97"/>
      <c r="H198" s="34" t="s">
        <v>16</v>
      </c>
      <c r="I198" s="72"/>
      <c r="J198" s="72"/>
      <c r="K198" s="63"/>
      <c r="L198" s="54"/>
      <c r="M198" s="183"/>
      <c r="O198" s="36"/>
    </row>
    <row r="199" spans="1:15" s="35" customFormat="1" ht="18" hidden="1" customHeight="1" x14ac:dyDescent="0.25">
      <c r="A199" s="163"/>
      <c r="B199" s="129"/>
      <c r="C199" s="165"/>
      <c r="D199" s="97"/>
      <c r="E199" s="97"/>
      <c r="F199" s="97"/>
      <c r="G199" s="97"/>
      <c r="H199" s="34" t="s">
        <v>17</v>
      </c>
      <c r="I199" s="72"/>
      <c r="J199" s="72"/>
      <c r="K199" s="63"/>
      <c r="L199" s="54"/>
      <c r="M199" s="183"/>
      <c r="O199" s="36"/>
    </row>
    <row r="200" spans="1:15" s="35" customFormat="1" ht="15.75" hidden="1" customHeight="1" x14ac:dyDescent="0.25">
      <c r="A200" s="164"/>
      <c r="B200" s="130"/>
      <c r="C200" s="166"/>
      <c r="D200" s="98"/>
      <c r="E200" s="98"/>
      <c r="F200" s="98"/>
      <c r="G200" s="98"/>
      <c r="H200" s="34" t="s">
        <v>18</v>
      </c>
      <c r="I200" s="72"/>
      <c r="J200" s="72"/>
      <c r="K200" s="63"/>
      <c r="L200" s="54"/>
      <c r="M200" s="184"/>
      <c r="O200" s="36"/>
    </row>
    <row r="201" spans="1:15" s="35" customFormat="1" ht="15.75" hidden="1" customHeight="1" x14ac:dyDescent="0.25">
      <c r="A201" s="170" t="s">
        <v>57</v>
      </c>
      <c r="B201" s="128" t="s">
        <v>525</v>
      </c>
      <c r="C201" s="93" t="s">
        <v>359</v>
      </c>
      <c r="D201" s="96">
        <v>42370</v>
      </c>
      <c r="E201" s="96">
        <v>42735</v>
      </c>
      <c r="F201" s="96">
        <v>42370</v>
      </c>
      <c r="G201" s="96">
        <v>42735</v>
      </c>
      <c r="H201" s="34" t="s">
        <v>1</v>
      </c>
      <c r="I201" s="72">
        <f>I202+I203+I204+I205+I206+I207</f>
        <v>3308.6699999999996</v>
      </c>
      <c r="J201" s="72">
        <f>J202+J203+J204+J205+J206+J207</f>
        <v>3271.25</v>
      </c>
      <c r="K201" s="86">
        <f>J201/I201*100</f>
        <v>98.869031967527761</v>
      </c>
      <c r="L201" s="54">
        <v>0</v>
      </c>
      <c r="M201" s="182" t="s">
        <v>323</v>
      </c>
      <c r="O201" s="36"/>
    </row>
    <row r="202" spans="1:15" s="35" customFormat="1" ht="15.75" hidden="1" customHeight="1" x14ac:dyDescent="0.25">
      <c r="A202" s="171"/>
      <c r="B202" s="129"/>
      <c r="C202" s="165"/>
      <c r="D202" s="97"/>
      <c r="E202" s="97"/>
      <c r="F202" s="97"/>
      <c r="G202" s="97"/>
      <c r="H202" s="34" t="s">
        <v>14</v>
      </c>
      <c r="I202" s="72"/>
      <c r="J202" s="72"/>
      <c r="K202" s="86"/>
      <c r="L202" s="54"/>
      <c r="M202" s="183"/>
      <c r="O202" s="36"/>
    </row>
    <row r="203" spans="1:15" s="35" customFormat="1" ht="15.75" hidden="1" customHeight="1" x14ac:dyDescent="0.25">
      <c r="A203" s="171"/>
      <c r="B203" s="129"/>
      <c r="C203" s="165"/>
      <c r="D203" s="97"/>
      <c r="E203" s="97"/>
      <c r="F203" s="97"/>
      <c r="G203" s="97"/>
      <c r="H203" s="34" t="s">
        <v>15</v>
      </c>
      <c r="I203" s="72"/>
      <c r="J203" s="72"/>
      <c r="K203" s="86"/>
      <c r="L203" s="54"/>
      <c r="M203" s="183"/>
      <c r="O203" s="36"/>
    </row>
    <row r="204" spans="1:15" s="35" customFormat="1" ht="15.75" hidden="1" customHeight="1" x14ac:dyDescent="0.25">
      <c r="A204" s="171"/>
      <c r="B204" s="129"/>
      <c r="C204" s="165"/>
      <c r="D204" s="97"/>
      <c r="E204" s="97"/>
      <c r="F204" s="97"/>
      <c r="G204" s="97"/>
      <c r="H204" s="34" t="s">
        <v>9</v>
      </c>
      <c r="I204" s="80">
        <v>3036.97</v>
      </c>
      <c r="J204" s="72">
        <v>2999.55</v>
      </c>
      <c r="K204" s="86">
        <f t="shared" ref="K204:K205" si="31">J204/I204*100</f>
        <v>98.767850851341976</v>
      </c>
      <c r="L204" s="54"/>
      <c r="M204" s="183"/>
      <c r="O204" s="36"/>
    </row>
    <row r="205" spans="1:15" s="35" customFormat="1" ht="15.75" hidden="1" customHeight="1" x14ac:dyDescent="0.25">
      <c r="A205" s="171"/>
      <c r="B205" s="129"/>
      <c r="C205" s="165"/>
      <c r="D205" s="97"/>
      <c r="E205" s="97"/>
      <c r="F205" s="97"/>
      <c r="G205" s="97"/>
      <c r="H205" s="34" t="s">
        <v>16</v>
      </c>
      <c r="I205" s="72">
        <v>271.7</v>
      </c>
      <c r="J205" s="72">
        <v>271.7</v>
      </c>
      <c r="K205" s="86">
        <f t="shared" si="31"/>
        <v>100</v>
      </c>
      <c r="L205" s="54"/>
      <c r="M205" s="183"/>
      <c r="O205" s="36"/>
    </row>
    <row r="206" spans="1:15" s="35" customFormat="1" ht="15.75" hidden="1" customHeight="1" x14ac:dyDescent="0.25">
      <c r="A206" s="171"/>
      <c r="B206" s="129"/>
      <c r="C206" s="165"/>
      <c r="D206" s="97"/>
      <c r="E206" s="97"/>
      <c r="F206" s="97"/>
      <c r="G206" s="97"/>
      <c r="H206" s="34" t="s">
        <v>17</v>
      </c>
      <c r="I206" s="72"/>
      <c r="J206" s="72"/>
      <c r="K206" s="63"/>
      <c r="L206" s="54"/>
      <c r="M206" s="183"/>
      <c r="O206" s="36"/>
    </row>
    <row r="207" spans="1:15" s="35" customFormat="1" ht="15.75" hidden="1" customHeight="1" x14ac:dyDescent="0.25">
      <c r="A207" s="172"/>
      <c r="B207" s="130"/>
      <c r="C207" s="166"/>
      <c r="D207" s="98"/>
      <c r="E207" s="98"/>
      <c r="F207" s="98"/>
      <c r="G207" s="98"/>
      <c r="H207" s="34" t="s">
        <v>18</v>
      </c>
      <c r="I207" s="72"/>
      <c r="J207" s="72"/>
      <c r="K207" s="63"/>
      <c r="L207" s="54"/>
      <c r="M207" s="184"/>
      <c r="O207" s="36"/>
    </row>
    <row r="208" spans="1:15" s="38" customFormat="1" ht="15.75" hidden="1" customHeight="1" x14ac:dyDescent="0.25">
      <c r="A208" s="170"/>
      <c r="B208" s="185" t="s">
        <v>526</v>
      </c>
      <c r="C208" s="185"/>
      <c r="D208" s="122"/>
      <c r="E208" s="122"/>
      <c r="F208" s="122"/>
      <c r="G208" s="122"/>
      <c r="H208" s="37" t="s">
        <v>1</v>
      </c>
      <c r="I208" s="77">
        <f>I209+I210+I211+I212+I213+I214</f>
        <v>411077.55499999993</v>
      </c>
      <c r="J208" s="77">
        <f>J209+J210+J211+J212+J213+J214</f>
        <v>409278.86599999992</v>
      </c>
      <c r="K208" s="58">
        <f>J208/I208*100</f>
        <v>99.562445339541824</v>
      </c>
      <c r="L208" s="59">
        <f t="shared" si="26"/>
        <v>1798.689000000013</v>
      </c>
      <c r="M208" s="218"/>
      <c r="O208" s="39"/>
    </row>
    <row r="209" spans="1:15" s="38" customFormat="1" ht="15.75" hidden="1" customHeight="1" x14ac:dyDescent="0.25">
      <c r="A209" s="171"/>
      <c r="B209" s="186"/>
      <c r="C209" s="186"/>
      <c r="D209" s="123"/>
      <c r="E209" s="123"/>
      <c r="F209" s="123"/>
      <c r="G209" s="123"/>
      <c r="H209" s="37" t="s">
        <v>14</v>
      </c>
      <c r="I209" s="77">
        <f>I216+I223+I230+I237+I244+I251+I258+I279+I265+I272+I286+I293</f>
        <v>24561.278999999999</v>
      </c>
      <c r="J209" s="77">
        <f>J216+J223+J230+J237+J244+J251+J258+J279+J265+J272+J286+J293</f>
        <v>24561.278999999999</v>
      </c>
      <c r="K209" s="58">
        <f t="shared" ref="K209:K211" si="32">J209/I209*100</f>
        <v>100</v>
      </c>
      <c r="L209" s="59">
        <f t="shared" si="26"/>
        <v>0</v>
      </c>
      <c r="M209" s="219"/>
      <c r="O209" s="39"/>
    </row>
    <row r="210" spans="1:15" s="38" customFormat="1" ht="15.75" hidden="1" customHeight="1" x14ac:dyDescent="0.25">
      <c r="A210" s="171"/>
      <c r="B210" s="186"/>
      <c r="C210" s="186"/>
      <c r="D210" s="123"/>
      <c r="E210" s="123"/>
      <c r="F210" s="123"/>
      <c r="G210" s="123"/>
      <c r="H210" s="37" t="s">
        <v>15</v>
      </c>
      <c r="I210" s="77">
        <f>I217+I224+I231+I238+I245+I252+I259+I280+I266+I273+I287+I294</f>
        <v>280364.02799999993</v>
      </c>
      <c r="J210" s="77">
        <f t="shared" ref="I210:J214" si="33">J217+J224+J231+J238+J245+J252+J259+J280+J266+J273+J287+J294</f>
        <v>279089.57999999996</v>
      </c>
      <c r="K210" s="58">
        <f t="shared" si="32"/>
        <v>99.545430985176182</v>
      </c>
      <c r="L210" s="59">
        <f t="shared" si="26"/>
        <v>1274.4479999999749</v>
      </c>
      <c r="M210" s="219"/>
      <c r="O210" s="39"/>
    </row>
    <row r="211" spans="1:15" s="38" customFormat="1" ht="15.75" hidden="1" customHeight="1" x14ac:dyDescent="0.25">
      <c r="A211" s="171"/>
      <c r="B211" s="186"/>
      <c r="C211" s="186"/>
      <c r="D211" s="123"/>
      <c r="E211" s="123"/>
      <c r="F211" s="123"/>
      <c r="G211" s="123"/>
      <c r="H211" s="37" t="s">
        <v>9</v>
      </c>
      <c r="I211" s="77">
        <f t="shared" si="33"/>
        <v>106152.24799999999</v>
      </c>
      <c r="J211" s="77">
        <f t="shared" si="33"/>
        <v>105628.00699999998</v>
      </c>
      <c r="K211" s="58">
        <f t="shared" si="32"/>
        <v>99.506142347545946</v>
      </c>
      <c r="L211" s="59">
        <f t="shared" si="26"/>
        <v>524.24100000000908</v>
      </c>
      <c r="M211" s="219"/>
      <c r="O211" s="39"/>
    </row>
    <row r="212" spans="1:15" s="38" customFormat="1" ht="15.75" hidden="1" customHeight="1" x14ac:dyDescent="0.25">
      <c r="A212" s="171"/>
      <c r="B212" s="186"/>
      <c r="C212" s="186"/>
      <c r="D212" s="123"/>
      <c r="E212" s="123"/>
      <c r="F212" s="123"/>
      <c r="G212" s="123"/>
      <c r="H212" s="37" t="s">
        <v>16</v>
      </c>
      <c r="I212" s="77">
        <f t="shared" si="33"/>
        <v>0</v>
      </c>
      <c r="J212" s="77">
        <f t="shared" si="33"/>
        <v>0</v>
      </c>
      <c r="K212" s="58"/>
      <c r="L212" s="59">
        <f t="shared" si="26"/>
        <v>0</v>
      </c>
      <c r="M212" s="219"/>
      <c r="O212" s="39"/>
    </row>
    <row r="213" spans="1:15" s="38" customFormat="1" ht="16.5" hidden="1" customHeight="1" x14ac:dyDescent="0.25">
      <c r="A213" s="171"/>
      <c r="B213" s="186"/>
      <c r="C213" s="186"/>
      <c r="D213" s="123"/>
      <c r="E213" s="123"/>
      <c r="F213" s="123"/>
      <c r="G213" s="123"/>
      <c r="H213" s="37" t="s">
        <v>17</v>
      </c>
      <c r="I213" s="77">
        <f t="shared" si="33"/>
        <v>0</v>
      </c>
      <c r="J213" s="77">
        <f t="shared" si="33"/>
        <v>0</v>
      </c>
      <c r="K213" s="58"/>
      <c r="L213" s="59">
        <f t="shared" si="26"/>
        <v>0</v>
      </c>
      <c r="M213" s="219"/>
      <c r="O213" s="39"/>
    </row>
    <row r="214" spans="1:15" s="38" customFormat="1" ht="15.75" hidden="1" customHeight="1" x14ac:dyDescent="0.25">
      <c r="A214" s="172"/>
      <c r="B214" s="187"/>
      <c r="C214" s="187"/>
      <c r="D214" s="124"/>
      <c r="E214" s="124"/>
      <c r="F214" s="124"/>
      <c r="G214" s="124"/>
      <c r="H214" s="37" t="s">
        <v>18</v>
      </c>
      <c r="I214" s="77">
        <f t="shared" si="33"/>
        <v>0</v>
      </c>
      <c r="J214" s="77">
        <f t="shared" si="33"/>
        <v>0</v>
      </c>
      <c r="K214" s="58"/>
      <c r="L214" s="59">
        <f t="shared" si="26"/>
        <v>0</v>
      </c>
      <c r="M214" s="220"/>
      <c r="O214" s="39"/>
    </row>
    <row r="215" spans="1:15" s="35" customFormat="1" ht="15.75" hidden="1" customHeight="1" x14ac:dyDescent="0.25">
      <c r="A215" s="162" t="s">
        <v>7</v>
      </c>
      <c r="B215" s="128" t="s">
        <v>324</v>
      </c>
      <c r="C215" s="93" t="s">
        <v>325</v>
      </c>
      <c r="D215" s="96">
        <v>42370</v>
      </c>
      <c r="E215" s="96">
        <v>42735</v>
      </c>
      <c r="F215" s="96">
        <v>42370</v>
      </c>
      <c r="G215" s="96">
        <v>42735</v>
      </c>
      <c r="H215" s="34" t="s">
        <v>1</v>
      </c>
      <c r="I215" s="72">
        <f>SUM(I216:I221)</f>
        <v>243167.53899999999</v>
      </c>
      <c r="J215" s="72">
        <f>SUM(J216:J221)</f>
        <v>241938.57800000001</v>
      </c>
      <c r="K215" s="63">
        <f>J215/I215*100</f>
        <v>99.494603183856711</v>
      </c>
      <c r="L215" s="54">
        <f t="shared" si="26"/>
        <v>1228.9609999999811</v>
      </c>
      <c r="M215" s="188" t="s">
        <v>336</v>
      </c>
      <c r="O215" s="36"/>
    </row>
    <row r="216" spans="1:15" s="35" customFormat="1" ht="15.75" hidden="1" customHeight="1" x14ac:dyDescent="0.25">
      <c r="A216" s="163"/>
      <c r="B216" s="129"/>
      <c r="C216" s="165"/>
      <c r="D216" s="97"/>
      <c r="E216" s="97"/>
      <c r="F216" s="97"/>
      <c r="G216" s="97"/>
      <c r="H216" s="34" t="s">
        <v>14</v>
      </c>
      <c r="I216" s="73"/>
      <c r="J216" s="73"/>
      <c r="K216" s="55"/>
      <c r="L216" s="56"/>
      <c r="M216" s="189"/>
      <c r="O216" s="36"/>
    </row>
    <row r="217" spans="1:15" s="35" customFormat="1" ht="15.75" hidden="1" customHeight="1" x14ac:dyDescent="0.25">
      <c r="A217" s="163"/>
      <c r="B217" s="129"/>
      <c r="C217" s="165"/>
      <c r="D217" s="97"/>
      <c r="E217" s="97"/>
      <c r="F217" s="97"/>
      <c r="G217" s="97"/>
      <c r="H217" s="34" t="s">
        <v>15</v>
      </c>
      <c r="I217" s="73">
        <v>205485.72500000001</v>
      </c>
      <c r="J217" s="73">
        <v>204779.10200000001</v>
      </c>
      <c r="K217" s="55">
        <f>J217/I217*100</f>
        <v>99.656120638063797</v>
      </c>
      <c r="L217" s="56">
        <f t="shared" si="26"/>
        <v>706.62299999999232</v>
      </c>
      <c r="M217" s="189"/>
      <c r="O217" s="36"/>
    </row>
    <row r="218" spans="1:15" s="35" customFormat="1" ht="15.75" hidden="1" customHeight="1" x14ac:dyDescent="0.25">
      <c r="A218" s="163"/>
      <c r="B218" s="129"/>
      <c r="C218" s="165"/>
      <c r="D218" s="97"/>
      <c r="E218" s="97"/>
      <c r="F218" s="97"/>
      <c r="G218" s="97"/>
      <c r="H218" s="34" t="s">
        <v>9</v>
      </c>
      <c r="I218" s="73">
        <v>37681.813999999998</v>
      </c>
      <c r="J218" s="79">
        <v>37159.476000000002</v>
      </c>
      <c r="K218" s="55">
        <f>J218/I218*100</f>
        <v>98.613819387782144</v>
      </c>
      <c r="L218" s="56">
        <f t="shared" si="26"/>
        <v>522.3379999999961</v>
      </c>
      <c r="M218" s="189"/>
      <c r="O218" s="36"/>
    </row>
    <row r="219" spans="1:15" s="35" customFormat="1" ht="15.75" hidden="1" customHeight="1" x14ac:dyDescent="0.25">
      <c r="A219" s="163"/>
      <c r="B219" s="129"/>
      <c r="C219" s="165"/>
      <c r="D219" s="97"/>
      <c r="E219" s="97"/>
      <c r="F219" s="97"/>
      <c r="G219" s="97"/>
      <c r="H219" s="34" t="s">
        <v>16</v>
      </c>
      <c r="I219" s="73"/>
      <c r="J219" s="73"/>
      <c r="K219" s="55"/>
      <c r="L219" s="56"/>
      <c r="M219" s="189"/>
      <c r="O219" s="36"/>
    </row>
    <row r="220" spans="1:15" s="35" customFormat="1" ht="15.75" hidden="1" customHeight="1" x14ac:dyDescent="0.25">
      <c r="A220" s="163"/>
      <c r="B220" s="129"/>
      <c r="C220" s="165"/>
      <c r="D220" s="97"/>
      <c r="E220" s="97"/>
      <c r="F220" s="97"/>
      <c r="G220" s="97"/>
      <c r="H220" s="34" t="s">
        <v>17</v>
      </c>
      <c r="I220" s="73"/>
      <c r="J220" s="73"/>
      <c r="K220" s="55"/>
      <c r="L220" s="56"/>
      <c r="M220" s="189"/>
      <c r="O220" s="36"/>
    </row>
    <row r="221" spans="1:15" s="35" customFormat="1" ht="15" hidden="1" customHeight="1" x14ac:dyDescent="0.25">
      <c r="A221" s="164"/>
      <c r="B221" s="130"/>
      <c r="C221" s="166"/>
      <c r="D221" s="98"/>
      <c r="E221" s="98"/>
      <c r="F221" s="98"/>
      <c r="G221" s="98"/>
      <c r="H221" s="34" t="s">
        <v>18</v>
      </c>
      <c r="I221" s="73"/>
      <c r="J221" s="73"/>
      <c r="K221" s="55"/>
      <c r="L221" s="56"/>
      <c r="M221" s="190"/>
      <c r="O221" s="36"/>
    </row>
    <row r="222" spans="1:15" s="35" customFormat="1" ht="15.75" hidden="1" customHeight="1" x14ac:dyDescent="0.25">
      <c r="A222" s="162" t="s">
        <v>25</v>
      </c>
      <c r="B222" s="128" t="s">
        <v>326</v>
      </c>
      <c r="C222" s="93" t="s">
        <v>325</v>
      </c>
      <c r="D222" s="96">
        <v>42370</v>
      </c>
      <c r="E222" s="96">
        <v>42735</v>
      </c>
      <c r="F222" s="96">
        <v>42370</v>
      </c>
      <c r="G222" s="96">
        <v>42735</v>
      </c>
      <c r="H222" s="34" t="s">
        <v>1</v>
      </c>
      <c r="I222" s="73">
        <f>SUM(I223:I228)</f>
        <v>83774.773000000001</v>
      </c>
      <c r="J222" s="73">
        <f>SUM(J223:J228)</f>
        <v>83228.94</v>
      </c>
      <c r="K222" s="55">
        <f>J222/I222*100</f>
        <v>99.348451830481238</v>
      </c>
      <c r="L222" s="56">
        <f t="shared" si="26"/>
        <v>545.83299999999872</v>
      </c>
      <c r="M222" s="188" t="s">
        <v>337</v>
      </c>
      <c r="O222" s="36"/>
    </row>
    <row r="223" spans="1:15" s="35" customFormat="1" ht="15.75" hidden="1" customHeight="1" x14ac:dyDescent="0.25">
      <c r="A223" s="163"/>
      <c r="B223" s="129"/>
      <c r="C223" s="165"/>
      <c r="D223" s="97"/>
      <c r="E223" s="97"/>
      <c r="F223" s="97"/>
      <c r="G223" s="97"/>
      <c r="H223" s="34" t="s">
        <v>14</v>
      </c>
      <c r="I223" s="73"/>
      <c r="J223" s="73"/>
      <c r="K223" s="55"/>
      <c r="L223" s="56"/>
      <c r="M223" s="189"/>
      <c r="O223" s="36"/>
    </row>
    <row r="224" spans="1:15" s="35" customFormat="1" ht="15.75" hidden="1" customHeight="1" x14ac:dyDescent="0.25">
      <c r="A224" s="163"/>
      <c r="B224" s="129"/>
      <c r="C224" s="165"/>
      <c r="D224" s="97"/>
      <c r="E224" s="97"/>
      <c r="F224" s="97"/>
      <c r="G224" s="97"/>
      <c r="H224" s="34" t="s">
        <v>15</v>
      </c>
      <c r="I224" s="73">
        <v>62188.271999999997</v>
      </c>
      <c r="J224" s="73">
        <v>61642.438999999998</v>
      </c>
      <c r="K224" s="55">
        <f>J224/I224*100</f>
        <v>99.122289488924864</v>
      </c>
      <c r="L224" s="56">
        <f t="shared" si="26"/>
        <v>545.83299999999872</v>
      </c>
      <c r="M224" s="189"/>
      <c r="O224" s="36"/>
    </row>
    <row r="225" spans="1:15" s="35" customFormat="1" ht="15.75" hidden="1" customHeight="1" x14ac:dyDescent="0.25">
      <c r="A225" s="163"/>
      <c r="B225" s="129"/>
      <c r="C225" s="165"/>
      <c r="D225" s="97"/>
      <c r="E225" s="97"/>
      <c r="F225" s="97"/>
      <c r="G225" s="97"/>
      <c r="H225" s="34" t="s">
        <v>9</v>
      </c>
      <c r="I225" s="73">
        <v>21586.501</v>
      </c>
      <c r="J225" s="79">
        <v>21586.501</v>
      </c>
      <c r="K225" s="55">
        <f>J225/I225*100</f>
        <v>100</v>
      </c>
      <c r="L225" s="56">
        <f t="shared" si="26"/>
        <v>0</v>
      </c>
      <c r="M225" s="189"/>
      <c r="O225" s="36"/>
    </row>
    <row r="226" spans="1:15" s="35" customFormat="1" ht="15.75" hidden="1" customHeight="1" x14ac:dyDescent="0.25">
      <c r="A226" s="163"/>
      <c r="B226" s="129"/>
      <c r="C226" s="165"/>
      <c r="D226" s="97"/>
      <c r="E226" s="97"/>
      <c r="F226" s="97"/>
      <c r="G226" s="97"/>
      <c r="H226" s="34" t="s">
        <v>16</v>
      </c>
      <c r="I226" s="73"/>
      <c r="J226" s="73"/>
      <c r="K226" s="55"/>
      <c r="L226" s="56"/>
      <c r="M226" s="189"/>
      <c r="O226" s="36"/>
    </row>
    <row r="227" spans="1:15" s="35" customFormat="1" ht="16.5" hidden="1" customHeight="1" x14ac:dyDescent="0.25">
      <c r="A227" s="163"/>
      <c r="B227" s="129"/>
      <c r="C227" s="165"/>
      <c r="D227" s="97"/>
      <c r="E227" s="97"/>
      <c r="F227" s="97"/>
      <c r="G227" s="97"/>
      <c r="H227" s="34" t="s">
        <v>17</v>
      </c>
      <c r="I227" s="73"/>
      <c r="J227" s="73"/>
      <c r="K227" s="55"/>
      <c r="L227" s="56"/>
      <c r="M227" s="189"/>
      <c r="O227" s="36"/>
    </row>
    <row r="228" spans="1:15" s="35" customFormat="1" ht="18.75" hidden="1" customHeight="1" x14ac:dyDescent="0.25">
      <c r="A228" s="164"/>
      <c r="B228" s="130"/>
      <c r="C228" s="166"/>
      <c r="D228" s="98"/>
      <c r="E228" s="98"/>
      <c r="F228" s="98"/>
      <c r="G228" s="98"/>
      <c r="H228" s="34" t="s">
        <v>18</v>
      </c>
      <c r="I228" s="73"/>
      <c r="J228" s="73"/>
      <c r="K228" s="55"/>
      <c r="L228" s="56"/>
      <c r="M228" s="190"/>
      <c r="O228" s="36"/>
    </row>
    <row r="229" spans="1:15" s="35" customFormat="1" ht="15.75" hidden="1" customHeight="1" x14ac:dyDescent="0.25">
      <c r="A229" s="162" t="s">
        <v>55</v>
      </c>
      <c r="B229" s="128" t="s">
        <v>327</v>
      </c>
      <c r="C229" s="93" t="s">
        <v>325</v>
      </c>
      <c r="D229" s="96">
        <v>42370</v>
      </c>
      <c r="E229" s="96">
        <v>42735</v>
      </c>
      <c r="F229" s="96">
        <v>42370</v>
      </c>
      <c r="G229" s="96">
        <v>42735</v>
      </c>
      <c r="H229" s="34" t="s">
        <v>1</v>
      </c>
      <c r="I229" s="73">
        <f>SUM(I230:I235)</f>
        <v>39248.312000000005</v>
      </c>
      <c r="J229" s="73">
        <f>SUM(J230:J235)</f>
        <v>39224.520999999993</v>
      </c>
      <c r="K229" s="55">
        <f>J229/I229*100</f>
        <v>99.939383380360383</v>
      </c>
      <c r="L229" s="56">
        <f t="shared" ref="L229:L334" si="34">I229-J229</f>
        <v>23.791000000011991</v>
      </c>
      <c r="M229" s="188" t="s">
        <v>338</v>
      </c>
      <c r="O229" s="36"/>
    </row>
    <row r="230" spans="1:15" s="35" customFormat="1" ht="15.75" hidden="1" customHeight="1" x14ac:dyDescent="0.25">
      <c r="A230" s="163"/>
      <c r="B230" s="129"/>
      <c r="C230" s="165"/>
      <c r="D230" s="97"/>
      <c r="E230" s="97"/>
      <c r="F230" s="97"/>
      <c r="G230" s="97"/>
      <c r="H230" s="34" t="s">
        <v>14</v>
      </c>
      <c r="I230" s="73"/>
      <c r="J230" s="73"/>
      <c r="K230" s="55"/>
      <c r="L230" s="56"/>
      <c r="M230" s="189"/>
      <c r="O230" s="36"/>
    </row>
    <row r="231" spans="1:15" s="35" customFormat="1" ht="15.75" hidden="1" customHeight="1" x14ac:dyDescent="0.25">
      <c r="A231" s="163"/>
      <c r="B231" s="129"/>
      <c r="C231" s="165"/>
      <c r="D231" s="97"/>
      <c r="E231" s="97"/>
      <c r="F231" s="97"/>
      <c r="G231" s="97"/>
      <c r="H231" s="34" t="s">
        <v>15</v>
      </c>
      <c r="I231" s="73">
        <v>5593.51</v>
      </c>
      <c r="J231" s="73">
        <v>5571.518</v>
      </c>
      <c r="K231" s="55">
        <f>J231/I231*100</f>
        <v>99.60683005840697</v>
      </c>
      <c r="L231" s="56">
        <f t="shared" si="34"/>
        <v>21.992000000000189</v>
      </c>
      <c r="M231" s="189"/>
      <c r="O231" s="36"/>
    </row>
    <row r="232" spans="1:15" s="35" customFormat="1" ht="15.75" hidden="1" customHeight="1" x14ac:dyDescent="0.25">
      <c r="A232" s="163"/>
      <c r="B232" s="129"/>
      <c r="C232" s="165"/>
      <c r="D232" s="97"/>
      <c r="E232" s="97"/>
      <c r="F232" s="97"/>
      <c r="G232" s="97"/>
      <c r="H232" s="34" t="s">
        <v>9</v>
      </c>
      <c r="I232" s="73">
        <v>33654.802000000003</v>
      </c>
      <c r="J232" s="73">
        <v>33653.002999999997</v>
      </c>
      <c r="K232" s="55">
        <f>J232/I232*100</f>
        <v>99.994654551822919</v>
      </c>
      <c r="L232" s="56">
        <f t="shared" si="34"/>
        <v>1.7990000000063446</v>
      </c>
      <c r="M232" s="189"/>
      <c r="O232" s="36"/>
    </row>
    <row r="233" spans="1:15" s="35" customFormat="1" ht="15.75" hidden="1" customHeight="1" x14ac:dyDescent="0.25">
      <c r="A233" s="163"/>
      <c r="B233" s="129"/>
      <c r="C233" s="165"/>
      <c r="D233" s="97"/>
      <c r="E233" s="97"/>
      <c r="F233" s="97"/>
      <c r="G233" s="97"/>
      <c r="H233" s="34" t="s">
        <v>16</v>
      </c>
      <c r="I233" s="73"/>
      <c r="J233" s="73"/>
      <c r="K233" s="55"/>
      <c r="L233" s="56"/>
      <c r="M233" s="189"/>
      <c r="O233" s="36"/>
    </row>
    <row r="234" spans="1:15" s="35" customFormat="1" ht="18" hidden="1" customHeight="1" x14ac:dyDescent="0.25">
      <c r="A234" s="163"/>
      <c r="B234" s="129"/>
      <c r="C234" s="165"/>
      <c r="D234" s="97"/>
      <c r="E234" s="97"/>
      <c r="F234" s="97"/>
      <c r="G234" s="97"/>
      <c r="H234" s="34" t="s">
        <v>17</v>
      </c>
      <c r="I234" s="73"/>
      <c r="J234" s="73"/>
      <c r="K234" s="55"/>
      <c r="L234" s="56"/>
      <c r="M234" s="189"/>
      <c r="O234" s="36"/>
    </row>
    <row r="235" spans="1:15" s="35" customFormat="1" ht="16.5" hidden="1" customHeight="1" x14ac:dyDescent="0.25">
      <c r="A235" s="164"/>
      <c r="B235" s="130"/>
      <c r="C235" s="166"/>
      <c r="D235" s="98"/>
      <c r="E235" s="98"/>
      <c r="F235" s="98"/>
      <c r="G235" s="98"/>
      <c r="H235" s="34" t="s">
        <v>18</v>
      </c>
      <c r="I235" s="73"/>
      <c r="J235" s="73"/>
      <c r="K235" s="55"/>
      <c r="L235" s="56"/>
      <c r="M235" s="190"/>
      <c r="O235" s="36"/>
    </row>
    <row r="236" spans="1:15" s="35" customFormat="1" ht="15.75" hidden="1" customHeight="1" x14ac:dyDescent="0.25">
      <c r="A236" s="162" t="s">
        <v>57</v>
      </c>
      <c r="B236" s="128" t="s">
        <v>328</v>
      </c>
      <c r="C236" s="93" t="s">
        <v>325</v>
      </c>
      <c r="D236" s="96">
        <v>42370</v>
      </c>
      <c r="E236" s="96">
        <v>42735</v>
      </c>
      <c r="F236" s="96">
        <v>42370</v>
      </c>
      <c r="G236" s="96">
        <v>42735</v>
      </c>
      <c r="H236" s="34" t="s">
        <v>1</v>
      </c>
      <c r="I236" s="73">
        <f>SUM(I237:I242)</f>
        <v>12430.19</v>
      </c>
      <c r="J236" s="73">
        <f>SUM(J237:J242)</f>
        <v>12430.19</v>
      </c>
      <c r="K236" s="55">
        <f>J236/I236*100</f>
        <v>100</v>
      </c>
      <c r="L236" s="56">
        <f t="shared" si="34"/>
        <v>0</v>
      </c>
      <c r="M236" s="188" t="s">
        <v>292</v>
      </c>
      <c r="O236" s="36"/>
    </row>
    <row r="237" spans="1:15" s="35" customFormat="1" ht="15.75" hidden="1" customHeight="1" x14ac:dyDescent="0.25">
      <c r="A237" s="163"/>
      <c r="B237" s="129"/>
      <c r="C237" s="165"/>
      <c r="D237" s="97"/>
      <c r="E237" s="97"/>
      <c r="F237" s="97"/>
      <c r="G237" s="97"/>
      <c r="H237" s="34" t="s">
        <v>14</v>
      </c>
      <c r="I237" s="73"/>
      <c r="J237" s="73"/>
      <c r="K237" s="55"/>
      <c r="L237" s="56"/>
      <c r="M237" s="189"/>
      <c r="O237" s="36"/>
    </row>
    <row r="238" spans="1:15" s="35" customFormat="1" ht="15.75" hidden="1" customHeight="1" x14ac:dyDescent="0.25">
      <c r="A238" s="163"/>
      <c r="B238" s="129"/>
      <c r="C238" s="165"/>
      <c r="D238" s="97"/>
      <c r="E238" s="97"/>
      <c r="F238" s="97"/>
      <c r="G238" s="97"/>
      <c r="H238" s="34" t="s">
        <v>15</v>
      </c>
      <c r="I238" s="73"/>
      <c r="J238" s="73"/>
      <c r="K238" s="55"/>
      <c r="L238" s="56"/>
      <c r="M238" s="189"/>
      <c r="O238" s="36"/>
    </row>
    <row r="239" spans="1:15" s="35" customFormat="1" ht="15.75" hidden="1" customHeight="1" x14ac:dyDescent="0.25">
      <c r="A239" s="163"/>
      <c r="B239" s="129"/>
      <c r="C239" s="165"/>
      <c r="D239" s="97"/>
      <c r="E239" s="97"/>
      <c r="F239" s="97"/>
      <c r="G239" s="97"/>
      <c r="H239" s="34" t="s">
        <v>9</v>
      </c>
      <c r="I239" s="73">
        <v>12430.19</v>
      </c>
      <c r="J239" s="75">
        <v>12430.19</v>
      </c>
      <c r="K239" s="55">
        <f>J239/I239*100</f>
        <v>100</v>
      </c>
      <c r="L239" s="56">
        <f t="shared" si="34"/>
        <v>0</v>
      </c>
      <c r="M239" s="189"/>
      <c r="O239" s="36"/>
    </row>
    <row r="240" spans="1:15" s="35" customFormat="1" ht="15.75" hidden="1" customHeight="1" x14ac:dyDescent="0.25">
      <c r="A240" s="163"/>
      <c r="B240" s="129"/>
      <c r="C240" s="165"/>
      <c r="D240" s="97"/>
      <c r="E240" s="97"/>
      <c r="F240" s="97"/>
      <c r="G240" s="97"/>
      <c r="H240" s="34" t="s">
        <v>16</v>
      </c>
      <c r="I240" s="73"/>
      <c r="J240" s="73"/>
      <c r="K240" s="55"/>
      <c r="L240" s="56"/>
      <c r="M240" s="189"/>
      <c r="O240" s="36"/>
    </row>
    <row r="241" spans="1:15" s="35" customFormat="1" ht="19.5" hidden="1" customHeight="1" x14ac:dyDescent="0.25">
      <c r="A241" s="163"/>
      <c r="B241" s="129"/>
      <c r="C241" s="165"/>
      <c r="D241" s="97"/>
      <c r="E241" s="97"/>
      <c r="F241" s="97"/>
      <c r="G241" s="97"/>
      <c r="H241" s="34" t="s">
        <v>17</v>
      </c>
      <c r="I241" s="73"/>
      <c r="J241" s="73"/>
      <c r="K241" s="55"/>
      <c r="L241" s="56"/>
      <c r="M241" s="189"/>
      <c r="O241" s="36"/>
    </row>
    <row r="242" spans="1:15" s="35" customFormat="1" ht="15.75" hidden="1" customHeight="1" x14ac:dyDescent="0.25">
      <c r="A242" s="164"/>
      <c r="B242" s="130"/>
      <c r="C242" s="166"/>
      <c r="D242" s="98"/>
      <c r="E242" s="98"/>
      <c r="F242" s="98"/>
      <c r="G242" s="98"/>
      <c r="H242" s="34" t="s">
        <v>18</v>
      </c>
      <c r="I242" s="73"/>
      <c r="J242" s="73"/>
      <c r="K242" s="55"/>
      <c r="L242" s="56"/>
      <c r="M242" s="190"/>
      <c r="O242" s="36"/>
    </row>
    <row r="243" spans="1:15" s="35" customFormat="1" ht="15.75" hidden="1" customHeight="1" x14ac:dyDescent="0.25">
      <c r="A243" s="162" t="s">
        <v>59</v>
      </c>
      <c r="B243" s="128" t="s">
        <v>350</v>
      </c>
      <c r="C243" s="93" t="s">
        <v>325</v>
      </c>
      <c r="D243" s="96">
        <v>42370</v>
      </c>
      <c r="E243" s="96">
        <v>42735</v>
      </c>
      <c r="F243" s="96">
        <v>42370</v>
      </c>
      <c r="G243" s="96">
        <v>42735</v>
      </c>
      <c r="H243" s="34" t="s">
        <v>1</v>
      </c>
      <c r="I243" s="73">
        <f>SUM(I244:I249)</f>
        <v>1380</v>
      </c>
      <c r="J243" s="73">
        <f>SUM(J244:J249)</f>
        <v>1380</v>
      </c>
      <c r="K243" s="55">
        <f>J243/I243*100</f>
        <v>100</v>
      </c>
      <c r="L243" s="56">
        <f t="shared" ref="L243:L246" si="35">I243-J243</f>
        <v>0</v>
      </c>
      <c r="M243" s="188" t="s">
        <v>355</v>
      </c>
      <c r="O243" s="36"/>
    </row>
    <row r="244" spans="1:15" s="35" customFormat="1" ht="15.75" hidden="1" customHeight="1" x14ac:dyDescent="0.25">
      <c r="A244" s="163"/>
      <c r="B244" s="129"/>
      <c r="C244" s="165"/>
      <c r="D244" s="97"/>
      <c r="E244" s="97"/>
      <c r="F244" s="97"/>
      <c r="G244" s="97"/>
      <c r="H244" s="34" t="s">
        <v>14</v>
      </c>
      <c r="I244" s="73">
        <v>1352.498</v>
      </c>
      <c r="J244" s="73">
        <v>1352.498</v>
      </c>
      <c r="K244" s="55">
        <f>J244/I244*100</f>
        <v>100</v>
      </c>
      <c r="L244" s="56">
        <f t="shared" si="35"/>
        <v>0</v>
      </c>
      <c r="M244" s="189"/>
      <c r="O244" s="36"/>
    </row>
    <row r="245" spans="1:15" s="35" customFormat="1" ht="15.75" hidden="1" customHeight="1" x14ac:dyDescent="0.25">
      <c r="A245" s="163"/>
      <c r="B245" s="129"/>
      <c r="C245" s="165"/>
      <c r="D245" s="97"/>
      <c r="E245" s="97"/>
      <c r="F245" s="97"/>
      <c r="G245" s="97"/>
      <c r="H245" s="34" t="s">
        <v>15</v>
      </c>
      <c r="I245" s="73">
        <v>13.702</v>
      </c>
      <c r="J245" s="73">
        <v>13.702</v>
      </c>
      <c r="K245" s="55">
        <f>J245/I245*100</f>
        <v>100</v>
      </c>
      <c r="L245" s="56"/>
      <c r="M245" s="189"/>
      <c r="O245" s="36"/>
    </row>
    <row r="246" spans="1:15" s="35" customFormat="1" ht="15.75" hidden="1" customHeight="1" x14ac:dyDescent="0.25">
      <c r="A246" s="163"/>
      <c r="B246" s="129"/>
      <c r="C246" s="165"/>
      <c r="D246" s="97"/>
      <c r="E246" s="97"/>
      <c r="F246" s="97"/>
      <c r="G246" s="97"/>
      <c r="H246" s="34" t="s">
        <v>9</v>
      </c>
      <c r="I246" s="73">
        <v>13.8</v>
      </c>
      <c r="J246" s="73">
        <v>13.8</v>
      </c>
      <c r="K246" s="55">
        <f>J246/I246*100</f>
        <v>100</v>
      </c>
      <c r="L246" s="56">
        <f t="shared" si="35"/>
        <v>0</v>
      </c>
      <c r="M246" s="189"/>
      <c r="O246" s="36"/>
    </row>
    <row r="247" spans="1:15" s="35" customFormat="1" ht="15.75" hidden="1" customHeight="1" x14ac:dyDescent="0.25">
      <c r="A247" s="163"/>
      <c r="B247" s="129"/>
      <c r="C247" s="165"/>
      <c r="D247" s="97"/>
      <c r="E247" s="97"/>
      <c r="F247" s="97"/>
      <c r="G247" s="97"/>
      <c r="H247" s="34" t="s">
        <v>16</v>
      </c>
      <c r="I247" s="73"/>
      <c r="J247" s="73"/>
      <c r="K247" s="55"/>
      <c r="L247" s="56"/>
      <c r="M247" s="189"/>
      <c r="O247" s="36"/>
    </row>
    <row r="248" spans="1:15" s="35" customFormat="1" ht="16.5" hidden="1" customHeight="1" x14ac:dyDescent="0.25">
      <c r="A248" s="163"/>
      <c r="B248" s="129"/>
      <c r="C248" s="165"/>
      <c r="D248" s="97"/>
      <c r="E248" s="97"/>
      <c r="F248" s="97"/>
      <c r="G248" s="97"/>
      <c r="H248" s="34" t="s">
        <v>17</v>
      </c>
      <c r="I248" s="73"/>
      <c r="J248" s="73"/>
      <c r="K248" s="55"/>
      <c r="L248" s="56"/>
      <c r="M248" s="189"/>
      <c r="O248" s="36"/>
    </row>
    <row r="249" spans="1:15" s="35" customFormat="1" ht="15.75" hidden="1" customHeight="1" x14ac:dyDescent="0.25">
      <c r="A249" s="164"/>
      <c r="B249" s="130"/>
      <c r="C249" s="166"/>
      <c r="D249" s="98"/>
      <c r="E249" s="98"/>
      <c r="F249" s="98"/>
      <c r="G249" s="98"/>
      <c r="H249" s="34" t="s">
        <v>18</v>
      </c>
      <c r="I249" s="73"/>
      <c r="J249" s="73"/>
      <c r="K249" s="55"/>
      <c r="L249" s="56"/>
      <c r="M249" s="190"/>
      <c r="O249" s="36"/>
    </row>
    <row r="250" spans="1:15" s="35" customFormat="1" ht="15.75" hidden="1" customHeight="1" x14ac:dyDescent="0.25">
      <c r="A250" s="162" t="s">
        <v>61</v>
      </c>
      <c r="B250" s="128" t="s">
        <v>351</v>
      </c>
      <c r="C250" s="93" t="s">
        <v>325</v>
      </c>
      <c r="D250" s="96">
        <v>42370</v>
      </c>
      <c r="E250" s="96">
        <v>42735</v>
      </c>
      <c r="F250" s="96">
        <v>42370</v>
      </c>
      <c r="G250" s="96">
        <v>42735</v>
      </c>
      <c r="H250" s="34" t="s">
        <v>1</v>
      </c>
      <c r="I250" s="73">
        <f>SUM(I251:I256)</f>
        <v>4632.0999999999995</v>
      </c>
      <c r="J250" s="73">
        <f>SUM(J251:J256)</f>
        <v>4632.0999999999995</v>
      </c>
      <c r="K250" s="55">
        <f>J250/I250*100</f>
        <v>100</v>
      </c>
      <c r="L250" s="56">
        <f t="shared" si="34"/>
        <v>0</v>
      </c>
      <c r="M250" s="167" t="s">
        <v>356</v>
      </c>
      <c r="O250" s="36"/>
    </row>
    <row r="251" spans="1:15" s="35" customFormat="1" ht="15.75" hidden="1" customHeight="1" x14ac:dyDescent="0.25">
      <c r="A251" s="163"/>
      <c r="B251" s="129"/>
      <c r="C251" s="165"/>
      <c r="D251" s="97"/>
      <c r="E251" s="97"/>
      <c r="F251" s="97"/>
      <c r="G251" s="97"/>
      <c r="H251" s="34" t="s">
        <v>14</v>
      </c>
      <c r="I251" s="73"/>
      <c r="J251" s="73"/>
      <c r="K251" s="55"/>
      <c r="L251" s="56"/>
      <c r="M251" s="168"/>
      <c r="O251" s="36"/>
    </row>
    <row r="252" spans="1:15" s="35" customFormat="1" ht="15.75" hidden="1" customHeight="1" x14ac:dyDescent="0.25">
      <c r="A252" s="163"/>
      <c r="B252" s="129"/>
      <c r="C252" s="165"/>
      <c r="D252" s="97"/>
      <c r="E252" s="97"/>
      <c r="F252" s="97"/>
      <c r="G252" s="97"/>
      <c r="H252" s="34" t="s">
        <v>15</v>
      </c>
      <c r="I252" s="73">
        <v>4585.7</v>
      </c>
      <c r="J252" s="73">
        <v>4585.7</v>
      </c>
      <c r="K252" s="55">
        <f>J252/I252*100</f>
        <v>100</v>
      </c>
      <c r="L252" s="56">
        <f t="shared" si="34"/>
        <v>0</v>
      </c>
      <c r="M252" s="168"/>
      <c r="O252" s="36"/>
    </row>
    <row r="253" spans="1:15" s="35" customFormat="1" ht="15.75" hidden="1" customHeight="1" x14ac:dyDescent="0.25">
      <c r="A253" s="163"/>
      <c r="B253" s="129"/>
      <c r="C253" s="165"/>
      <c r="D253" s="97"/>
      <c r="E253" s="97"/>
      <c r="F253" s="97"/>
      <c r="G253" s="97"/>
      <c r="H253" s="34" t="s">
        <v>9</v>
      </c>
      <c r="I253" s="73">
        <v>46.4</v>
      </c>
      <c r="J253" s="73">
        <v>46.4</v>
      </c>
      <c r="K253" s="55">
        <f>J253/I253*100</f>
        <v>100</v>
      </c>
      <c r="L253" s="56">
        <f t="shared" si="34"/>
        <v>0</v>
      </c>
      <c r="M253" s="168"/>
      <c r="O253" s="36"/>
    </row>
    <row r="254" spans="1:15" s="35" customFormat="1" ht="15.75" hidden="1" customHeight="1" x14ac:dyDescent="0.25">
      <c r="A254" s="163"/>
      <c r="B254" s="129"/>
      <c r="C254" s="165"/>
      <c r="D254" s="97"/>
      <c r="E254" s="97"/>
      <c r="F254" s="97"/>
      <c r="G254" s="97"/>
      <c r="H254" s="34" t="s">
        <v>16</v>
      </c>
      <c r="I254" s="73"/>
      <c r="J254" s="73"/>
      <c r="K254" s="55"/>
      <c r="L254" s="56"/>
      <c r="M254" s="168"/>
      <c r="O254" s="36"/>
    </row>
    <row r="255" spans="1:15" s="35" customFormat="1" ht="18" hidden="1" customHeight="1" x14ac:dyDescent="0.25">
      <c r="A255" s="163"/>
      <c r="B255" s="129"/>
      <c r="C255" s="165"/>
      <c r="D255" s="97"/>
      <c r="E255" s="97"/>
      <c r="F255" s="97"/>
      <c r="G255" s="97"/>
      <c r="H255" s="34" t="s">
        <v>17</v>
      </c>
      <c r="I255" s="73"/>
      <c r="J255" s="73"/>
      <c r="K255" s="55"/>
      <c r="L255" s="56"/>
      <c r="M255" s="168"/>
      <c r="O255" s="36"/>
    </row>
    <row r="256" spans="1:15" s="35" customFormat="1" ht="17.25" hidden="1" customHeight="1" x14ac:dyDescent="0.25">
      <c r="A256" s="164"/>
      <c r="B256" s="130"/>
      <c r="C256" s="166"/>
      <c r="D256" s="98"/>
      <c r="E256" s="98"/>
      <c r="F256" s="98"/>
      <c r="G256" s="98"/>
      <c r="H256" s="34" t="s">
        <v>18</v>
      </c>
      <c r="I256" s="73"/>
      <c r="J256" s="73"/>
      <c r="K256" s="55"/>
      <c r="L256" s="56"/>
      <c r="M256" s="169"/>
      <c r="O256" s="36"/>
    </row>
    <row r="257" spans="1:15" s="35" customFormat="1" ht="15.75" hidden="1" customHeight="1" x14ac:dyDescent="0.25">
      <c r="A257" s="162" t="s">
        <v>63</v>
      </c>
      <c r="B257" s="128" t="s">
        <v>352</v>
      </c>
      <c r="C257" s="93" t="s">
        <v>325</v>
      </c>
      <c r="D257" s="96">
        <v>42370</v>
      </c>
      <c r="E257" s="96">
        <v>42735</v>
      </c>
      <c r="F257" s="96">
        <v>42370</v>
      </c>
      <c r="G257" s="96">
        <v>42735</v>
      </c>
      <c r="H257" s="34" t="s">
        <v>1</v>
      </c>
      <c r="I257" s="73">
        <f>SUM(I258:I263)</f>
        <v>10418.200000000001</v>
      </c>
      <c r="J257" s="73">
        <f>SUM(J258:J263)</f>
        <v>10418.200000000001</v>
      </c>
      <c r="K257" s="55">
        <f>J257/I257*100</f>
        <v>100</v>
      </c>
      <c r="L257" s="56">
        <f t="shared" ref="L257" si="36">I257-J257</f>
        <v>0</v>
      </c>
      <c r="M257" s="167" t="s">
        <v>402</v>
      </c>
      <c r="O257" s="36"/>
    </row>
    <row r="258" spans="1:15" s="35" customFormat="1" ht="15.75" hidden="1" customHeight="1" x14ac:dyDescent="0.25">
      <c r="A258" s="163"/>
      <c r="B258" s="129"/>
      <c r="C258" s="165"/>
      <c r="D258" s="97"/>
      <c r="E258" s="97"/>
      <c r="F258" s="97"/>
      <c r="G258" s="97"/>
      <c r="H258" s="34" t="s">
        <v>14</v>
      </c>
      <c r="I258" s="73">
        <v>9695.1560000000009</v>
      </c>
      <c r="J258" s="73">
        <v>9695.1560000000009</v>
      </c>
      <c r="K258" s="55"/>
      <c r="L258" s="56"/>
      <c r="M258" s="168"/>
      <c r="O258" s="36"/>
    </row>
    <row r="259" spans="1:15" s="35" customFormat="1" ht="15.75" hidden="1" customHeight="1" x14ac:dyDescent="0.25">
      <c r="A259" s="163"/>
      <c r="B259" s="129"/>
      <c r="C259" s="165"/>
      <c r="D259" s="97"/>
      <c r="E259" s="97"/>
      <c r="F259" s="97"/>
      <c r="G259" s="97"/>
      <c r="H259" s="34" t="s">
        <v>15</v>
      </c>
      <c r="I259" s="73">
        <v>618.84400000000005</v>
      </c>
      <c r="J259" s="73">
        <v>618.84400000000005</v>
      </c>
      <c r="K259" s="55">
        <f>J259/I259*100</f>
        <v>100</v>
      </c>
      <c r="L259" s="56">
        <f t="shared" ref="L259:L260" si="37">I259-J259</f>
        <v>0</v>
      </c>
      <c r="M259" s="168"/>
      <c r="O259" s="36"/>
    </row>
    <row r="260" spans="1:15" s="35" customFormat="1" ht="15.75" hidden="1" customHeight="1" x14ac:dyDescent="0.25">
      <c r="A260" s="163"/>
      <c r="B260" s="129"/>
      <c r="C260" s="165"/>
      <c r="D260" s="97"/>
      <c r="E260" s="97"/>
      <c r="F260" s="97"/>
      <c r="G260" s="97"/>
      <c r="H260" s="34" t="s">
        <v>9</v>
      </c>
      <c r="I260" s="73">
        <v>104.2</v>
      </c>
      <c r="J260" s="73">
        <v>104.2</v>
      </c>
      <c r="K260" s="55">
        <f>J260/I260*100</f>
        <v>100</v>
      </c>
      <c r="L260" s="56">
        <f t="shared" si="37"/>
        <v>0</v>
      </c>
      <c r="M260" s="168"/>
      <c r="O260" s="36"/>
    </row>
    <row r="261" spans="1:15" s="35" customFormat="1" ht="15.75" hidden="1" customHeight="1" x14ac:dyDescent="0.25">
      <c r="A261" s="163"/>
      <c r="B261" s="129"/>
      <c r="C261" s="165"/>
      <c r="D261" s="97"/>
      <c r="E261" s="97"/>
      <c r="F261" s="97"/>
      <c r="G261" s="97"/>
      <c r="H261" s="34" t="s">
        <v>16</v>
      </c>
      <c r="I261" s="73"/>
      <c r="J261" s="73"/>
      <c r="K261" s="55"/>
      <c r="L261" s="56"/>
      <c r="M261" s="168"/>
      <c r="O261" s="36"/>
    </row>
    <row r="262" spans="1:15" s="35" customFormat="1" ht="16.5" hidden="1" customHeight="1" x14ac:dyDescent="0.25">
      <c r="A262" s="163"/>
      <c r="B262" s="129"/>
      <c r="C262" s="165"/>
      <c r="D262" s="97"/>
      <c r="E262" s="97"/>
      <c r="F262" s="97"/>
      <c r="G262" s="97"/>
      <c r="H262" s="34" t="s">
        <v>17</v>
      </c>
      <c r="I262" s="73"/>
      <c r="J262" s="73"/>
      <c r="K262" s="55"/>
      <c r="L262" s="56"/>
      <c r="M262" s="168"/>
      <c r="O262" s="36"/>
    </row>
    <row r="263" spans="1:15" s="35" customFormat="1" ht="15.75" hidden="1" customHeight="1" x14ac:dyDescent="0.25">
      <c r="A263" s="164"/>
      <c r="B263" s="130"/>
      <c r="C263" s="166"/>
      <c r="D263" s="98"/>
      <c r="E263" s="98"/>
      <c r="F263" s="98"/>
      <c r="G263" s="98"/>
      <c r="H263" s="34" t="s">
        <v>18</v>
      </c>
      <c r="I263" s="73"/>
      <c r="J263" s="73"/>
      <c r="K263" s="55"/>
      <c r="L263" s="56"/>
      <c r="M263" s="169"/>
      <c r="O263" s="36"/>
    </row>
    <row r="264" spans="1:15" s="35" customFormat="1" ht="15.75" hidden="1" customHeight="1" x14ac:dyDescent="0.25">
      <c r="A264" s="162" t="s">
        <v>332</v>
      </c>
      <c r="B264" s="128" t="s">
        <v>353</v>
      </c>
      <c r="C264" s="93" t="s">
        <v>325</v>
      </c>
      <c r="D264" s="96">
        <v>42370</v>
      </c>
      <c r="E264" s="96">
        <v>42735</v>
      </c>
      <c r="F264" s="96">
        <v>42370</v>
      </c>
      <c r="G264" s="96">
        <v>42735</v>
      </c>
      <c r="H264" s="34" t="s">
        <v>1</v>
      </c>
      <c r="I264" s="73">
        <f>SUM(I265:I270)</f>
        <v>12922.2</v>
      </c>
      <c r="J264" s="73">
        <f>SUM(J265:J270)</f>
        <v>12922.2</v>
      </c>
      <c r="K264" s="55">
        <f>J264/I264*100</f>
        <v>100</v>
      </c>
      <c r="L264" s="56">
        <f t="shared" ref="L264" si="38">I264-J264</f>
        <v>0</v>
      </c>
      <c r="M264" s="167" t="s">
        <v>403</v>
      </c>
      <c r="O264" s="36"/>
    </row>
    <row r="265" spans="1:15" s="35" customFormat="1" ht="15.75" hidden="1" customHeight="1" x14ac:dyDescent="0.25">
      <c r="A265" s="163"/>
      <c r="B265" s="129"/>
      <c r="C265" s="165"/>
      <c r="D265" s="97"/>
      <c r="E265" s="97"/>
      <c r="F265" s="97"/>
      <c r="G265" s="97"/>
      <c r="H265" s="34" t="s">
        <v>14</v>
      </c>
      <c r="I265" s="73">
        <v>12922.2</v>
      </c>
      <c r="J265" s="73">
        <v>12922.2</v>
      </c>
      <c r="K265" s="55">
        <f>J265/I265*100</f>
        <v>100</v>
      </c>
      <c r="L265" s="56"/>
      <c r="M265" s="168"/>
      <c r="O265" s="36"/>
    </row>
    <row r="266" spans="1:15" s="35" customFormat="1" ht="15.75" hidden="1" customHeight="1" x14ac:dyDescent="0.25">
      <c r="A266" s="163"/>
      <c r="B266" s="129"/>
      <c r="C266" s="165"/>
      <c r="D266" s="97"/>
      <c r="E266" s="97"/>
      <c r="F266" s="97"/>
      <c r="G266" s="97"/>
      <c r="H266" s="34" t="s">
        <v>15</v>
      </c>
      <c r="I266" s="73"/>
      <c r="J266" s="73"/>
      <c r="K266" s="55"/>
      <c r="L266" s="56">
        <f t="shared" ref="L266:L267" si="39">I266-J266</f>
        <v>0</v>
      </c>
      <c r="M266" s="168"/>
      <c r="O266" s="36"/>
    </row>
    <row r="267" spans="1:15" s="35" customFormat="1" ht="15.75" hidden="1" customHeight="1" x14ac:dyDescent="0.25">
      <c r="A267" s="163"/>
      <c r="B267" s="129"/>
      <c r="C267" s="165"/>
      <c r="D267" s="97"/>
      <c r="E267" s="97"/>
      <c r="F267" s="97"/>
      <c r="G267" s="97"/>
      <c r="H267" s="34" t="s">
        <v>9</v>
      </c>
      <c r="I267" s="73"/>
      <c r="J267" s="73"/>
      <c r="K267" s="55"/>
      <c r="L267" s="56">
        <f t="shared" si="39"/>
        <v>0</v>
      </c>
      <c r="M267" s="168"/>
      <c r="O267" s="36"/>
    </row>
    <row r="268" spans="1:15" s="35" customFormat="1" ht="15.75" hidden="1" customHeight="1" x14ac:dyDescent="0.25">
      <c r="A268" s="163"/>
      <c r="B268" s="129"/>
      <c r="C268" s="165"/>
      <c r="D268" s="97"/>
      <c r="E268" s="97"/>
      <c r="F268" s="97"/>
      <c r="G268" s="97"/>
      <c r="H268" s="34" t="s">
        <v>16</v>
      </c>
      <c r="I268" s="73"/>
      <c r="J268" s="73"/>
      <c r="K268" s="55"/>
      <c r="L268" s="56"/>
      <c r="M268" s="168"/>
      <c r="O268" s="36"/>
    </row>
    <row r="269" spans="1:15" s="35" customFormat="1" ht="18" hidden="1" customHeight="1" x14ac:dyDescent="0.25">
      <c r="A269" s="163"/>
      <c r="B269" s="129"/>
      <c r="C269" s="165"/>
      <c r="D269" s="97"/>
      <c r="E269" s="97"/>
      <c r="F269" s="97"/>
      <c r="G269" s="97"/>
      <c r="H269" s="34" t="s">
        <v>17</v>
      </c>
      <c r="I269" s="73"/>
      <c r="J269" s="73"/>
      <c r="K269" s="55"/>
      <c r="L269" s="56"/>
      <c r="M269" s="168"/>
      <c r="O269" s="36"/>
    </row>
    <row r="270" spans="1:15" s="35" customFormat="1" ht="15.75" hidden="1" customHeight="1" x14ac:dyDescent="0.25">
      <c r="A270" s="164"/>
      <c r="B270" s="130"/>
      <c r="C270" s="166"/>
      <c r="D270" s="98"/>
      <c r="E270" s="98"/>
      <c r="F270" s="98"/>
      <c r="G270" s="98"/>
      <c r="H270" s="34" t="s">
        <v>18</v>
      </c>
      <c r="I270" s="73"/>
      <c r="J270" s="73"/>
      <c r="K270" s="55"/>
      <c r="L270" s="56"/>
      <c r="M270" s="169"/>
      <c r="O270" s="36"/>
    </row>
    <row r="271" spans="1:15" s="35" customFormat="1" ht="15.75" hidden="1" customHeight="1" x14ac:dyDescent="0.25">
      <c r="A271" s="162" t="s">
        <v>49</v>
      </c>
      <c r="B271" s="128" t="s">
        <v>354</v>
      </c>
      <c r="C271" s="93" t="s">
        <v>325</v>
      </c>
      <c r="D271" s="96">
        <v>42370</v>
      </c>
      <c r="E271" s="96">
        <v>42735</v>
      </c>
      <c r="F271" s="96">
        <v>42370</v>
      </c>
      <c r="G271" s="96">
        <v>42735</v>
      </c>
      <c r="H271" s="34" t="s">
        <v>1</v>
      </c>
      <c r="I271" s="73">
        <f>SUM(I272:I277)</f>
        <v>609.25</v>
      </c>
      <c r="J271" s="73">
        <f>SUM(J272:J277)</f>
        <v>609.25</v>
      </c>
      <c r="K271" s="55">
        <f>J271/I271*100</f>
        <v>100</v>
      </c>
      <c r="L271" s="56">
        <f t="shared" ref="L271" si="40">I271-J271</f>
        <v>0</v>
      </c>
      <c r="M271" s="167" t="s">
        <v>406</v>
      </c>
      <c r="O271" s="36"/>
    </row>
    <row r="272" spans="1:15" s="35" customFormat="1" ht="15.75" hidden="1" customHeight="1" x14ac:dyDescent="0.25">
      <c r="A272" s="163"/>
      <c r="B272" s="129"/>
      <c r="C272" s="165"/>
      <c r="D272" s="97"/>
      <c r="E272" s="97"/>
      <c r="F272" s="97"/>
      <c r="G272" s="97"/>
      <c r="H272" s="34" t="s">
        <v>14</v>
      </c>
      <c r="I272" s="73"/>
      <c r="J272" s="73"/>
      <c r="K272" s="55"/>
      <c r="L272" s="56"/>
      <c r="M272" s="168"/>
      <c r="O272" s="36"/>
    </row>
    <row r="273" spans="1:15" s="35" customFormat="1" ht="15.75" hidden="1" customHeight="1" x14ac:dyDescent="0.25">
      <c r="A273" s="163"/>
      <c r="B273" s="129"/>
      <c r="C273" s="165"/>
      <c r="D273" s="97"/>
      <c r="E273" s="97"/>
      <c r="F273" s="97"/>
      <c r="G273" s="97"/>
      <c r="H273" s="34" t="s">
        <v>15</v>
      </c>
      <c r="I273" s="73"/>
      <c r="J273" s="73"/>
      <c r="K273" s="55"/>
      <c r="L273" s="56">
        <f t="shared" ref="L273:L274" si="41">I273-J273</f>
        <v>0</v>
      </c>
      <c r="M273" s="168"/>
      <c r="O273" s="36"/>
    </row>
    <row r="274" spans="1:15" s="35" customFormat="1" ht="15.75" hidden="1" customHeight="1" x14ac:dyDescent="0.25">
      <c r="A274" s="163"/>
      <c r="B274" s="129"/>
      <c r="C274" s="165"/>
      <c r="D274" s="97"/>
      <c r="E274" s="97"/>
      <c r="F274" s="97"/>
      <c r="G274" s="97"/>
      <c r="H274" s="34" t="s">
        <v>9</v>
      </c>
      <c r="I274" s="73">
        <v>609.25</v>
      </c>
      <c r="J274" s="73">
        <v>609.25</v>
      </c>
      <c r="K274" s="55">
        <f>J274/I274*100</f>
        <v>100</v>
      </c>
      <c r="L274" s="56">
        <f t="shared" si="41"/>
        <v>0</v>
      </c>
      <c r="M274" s="168"/>
      <c r="O274" s="36"/>
    </row>
    <row r="275" spans="1:15" s="35" customFormat="1" ht="15.75" hidden="1" customHeight="1" x14ac:dyDescent="0.25">
      <c r="A275" s="163"/>
      <c r="B275" s="129"/>
      <c r="C275" s="165"/>
      <c r="D275" s="97"/>
      <c r="E275" s="97"/>
      <c r="F275" s="97"/>
      <c r="G275" s="97"/>
      <c r="H275" s="34" t="s">
        <v>16</v>
      </c>
      <c r="I275" s="73"/>
      <c r="J275" s="73"/>
      <c r="K275" s="55"/>
      <c r="L275" s="56"/>
      <c r="M275" s="168"/>
      <c r="O275" s="36"/>
    </row>
    <row r="276" spans="1:15" s="35" customFormat="1" ht="16.5" hidden="1" customHeight="1" x14ac:dyDescent="0.25">
      <c r="A276" s="163"/>
      <c r="B276" s="129"/>
      <c r="C276" s="165"/>
      <c r="D276" s="97"/>
      <c r="E276" s="97"/>
      <c r="F276" s="97"/>
      <c r="G276" s="97"/>
      <c r="H276" s="34" t="s">
        <v>17</v>
      </c>
      <c r="I276" s="73"/>
      <c r="J276" s="73"/>
      <c r="K276" s="55"/>
      <c r="L276" s="56"/>
      <c r="M276" s="168"/>
      <c r="O276" s="36"/>
    </row>
    <row r="277" spans="1:15" s="35" customFormat="1" ht="39.75" hidden="1" customHeight="1" x14ac:dyDescent="0.25">
      <c r="A277" s="164"/>
      <c r="B277" s="130"/>
      <c r="C277" s="166"/>
      <c r="D277" s="98"/>
      <c r="E277" s="98"/>
      <c r="F277" s="98"/>
      <c r="G277" s="98"/>
      <c r="H277" s="34" t="s">
        <v>18</v>
      </c>
      <c r="I277" s="73"/>
      <c r="J277" s="73"/>
      <c r="K277" s="55"/>
      <c r="L277" s="56"/>
      <c r="M277" s="169"/>
      <c r="O277" s="36"/>
    </row>
    <row r="278" spans="1:15" s="35" customFormat="1" ht="15.75" hidden="1" customHeight="1" x14ac:dyDescent="0.25">
      <c r="A278" s="162" t="s">
        <v>64</v>
      </c>
      <c r="B278" s="128" t="s">
        <v>273</v>
      </c>
      <c r="C278" s="93" t="s">
        <v>325</v>
      </c>
      <c r="D278" s="96">
        <v>42370</v>
      </c>
      <c r="E278" s="96">
        <v>42735</v>
      </c>
      <c r="F278" s="96">
        <v>42370</v>
      </c>
      <c r="G278" s="96">
        <v>42735</v>
      </c>
      <c r="H278" s="34" t="s">
        <v>1</v>
      </c>
      <c r="I278" s="73">
        <f>SUM(I279:I284)</f>
        <v>679.09100000000001</v>
      </c>
      <c r="J278" s="73">
        <f>SUM(J279:J284)</f>
        <v>679.09100000000001</v>
      </c>
      <c r="K278" s="55">
        <f t="shared" ref="K278:K288" si="42">J278/I278*100</f>
        <v>100</v>
      </c>
      <c r="L278" s="56">
        <f t="shared" ref="L278" si="43">I278-J278</f>
        <v>0</v>
      </c>
      <c r="M278" s="167" t="s">
        <v>357</v>
      </c>
      <c r="O278" s="36"/>
    </row>
    <row r="279" spans="1:15" s="35" customFormat="1" ht="15.75" hidden="1" customHeight="1" x14ac:dyDescent="0.25">
      <c r="A279" s="163"/>
      <c r="B279" s="129"/>
      <c r="C279" s="165"/>
      <c r="D279" s="97"/>
      <c r="E279" s="97"/>
      <c r="F279" s="97"/>
      <c r="G279" s="97"/>
      <c r="H279" s="34" t="s">
        <v>14</v>
      </c>
      <c r="I279" s="73"/>
      <c r="J279" s="73"/>
      <c r="K279" s="55"/>
      <c r="L279" s="56"/>
      <c r="M279" s="168"/>
      <c r="O279" s="36"/>
    </row>
    <row r="280" spans="1:15" s="35" customFormat="1" ht="15.75" hidden="1" customHeight="1" x14ac:dyDescent="0.25">
      <c r="A280" s="163"/>
      <c r="B280" s="129"/>
      <c r="C280" s="165"/>
      <c r="D280" s="97"/>
      <c r="E280" s="97"/>
      <c r="F280" s="97"/>
      <c r="G280" s="97"/>
      <c r="H280" s="34" t="s">
        <v>15</v>
      </c>
      <c r="I280" s="73">
        <v>672.3</v>
      </c>
      <c r="J280" s="73">
        <v>672.3</v>
      </c>
      <c r="K280" s="55">
        <f t="shared" si="42"/>
        <v>100</v>
      </c>
      <c r="L280" s="56">
        <f t="shared" ref="L280:L281" si="44">I280-J280</f>
        <v>0</v>
      </c>
      <c r="M280" s="168"/>
      <c r="O280" s="36"/>
    </row>
    <row r="281" spans="1:15" s="35" customFormat="1" ht="15.75" hidden="1" customHeight="1" x14ac:dyDescent="0.25">
      <c r="A281" s="163"/>
      <c r="B281" s="129"/>
      <c r="C281" s="165"/>
      <c r="D281" s="97"/>
      <c r="E281" s="97"/>
      <c r="F281" s="97"/>
      <c r="G281" s="97"/>
      <c r="H281" s="34" t="s">
        <v>9</v>
      </c>
      <c r="I281" s="73">
        <v>6.7910000000000004</v>
      </c>
      <c r="J281" s="73">
        <v>6.7910000000000004</v>
      </c>
      <c r="K281" s="55">
        <f t="shared" si="42"/>
        <v>100</v>
      </c>
      <c r="L281" s="56">
        <f t="shared" si="44"/>
        <v>0</v>
      </c>
      <c r="M281" s="168"/>
      <c r="O281" s="36"/>
    </row>
    <row r="282" spans="1:15" s="35" customFormat="1" ht="15.75" hidden="1" customHeight="1" x14ac:dyDescent="0.25">
      <c r="A282" s="163"/>
      <c r="B282" s="129"/>
      <c r="C282" s="165"/>
      <c r="D282" s="97"/>
      <c r="E282" s="97"/>
      <c r="F282" s="97"/>
      <c r="G282" s="97"/>
      <c r="H282" s="34" t="s">
        <v>16</v>
      </c>
      <c r="I282" s="73"/>
      <c r="J282" s="73"/>
      <c r="K282" s="55"/>
      <c r="L282" s="56"/>
      <c r="M282" s="168"/>
      <c r="O282" s="36"/>
    </row>
    <row r="283" spans="1:15" s="35" customFormat="1" ht="15.75" hidden="1" customHeight="1" x14ac:dyDescent="0.25">
      <c r="A283" s="163"/>
      <c r="B283" s="129"/>
      <c r="C283" s="165"/>
      <c r="D283" s="97"/>
      <c r="E283" s="97"/>
      <c r="F283" s="97"/>
      <c r="G283" s="97"/>
      <c r="H283" s="34" t="s">
        <v>17</v>
      </c>
      <c r="I283" s="73"/>
      <c r="J283" s="73"/>
      <c r="K283" s="55"/>
      <c r="L283" s="56"/>
      <c r="M283" s="168"/>
      <c r="O283" s="36"/>
    </row>
    <row r="284" spans="1:15" s="35" customFormat="1" ht="15.75" hidden="1" customHeight="1" x14ac:dyDescent="0.25">
      <c r="A284" s="164"/>
      <c r="B284" s="130"/>
      <c r="C284" s="166"/>
      <c r="D284" s="98"/>
      <c r="E284" s="98"/>
      <c r="F284" s="98"/>
      <c r="G284" s="98"/>
      <c r="H284" s="34" t="s">
        <v>18</v>
      </c>
      <c r="I284" s="73"/>
      <c r="J284" s="73"/>
      <c r="K284" s="55"/>
      <c r="L284" s="56"/>
      <c r="M284" s="169"/>
      <c r="O284" s="36"/>
    </row>
    <row r="285" spans="1:15" s="35" customFormat="1" ht="15.75" hidden="1" customHeight="1" x14ac:dyDescent="0.25">
      <c r="A285" s="162" t="s">
        <v>119</v>
      </c>
      <c r="B285" s="128" t="s">
        <v>404</v>
      </c>
      <c r="C285" s="93" t="s">
        <v>325</v>
      </c>
      <c r="D285" s="96">
        <v>42370</v>
      </c>
      <c r="E285" s="96">
        <v>42735</v>
      </c>
      <c r="F285" s="96">
        <v>42370</v>
      </c>
      <c r="G285" s="96">
        <v>42735</v>
      </c>
      <c r="H285" s="34" t="s">
        <v>1</v>
      </c>
      <c r="I285" s="73">
        <f>SUM(I286:I291)</f>
        <v>1212.4000000000001</v>
      </c>
      <c r="J285" s="73">
        <f>SUM(J286:J291)</f>
        <v>1212.4000000000001</v>
      </c>
      <c r="K285" s="55">
        <f t="shared" si="42"/>
        <v>100</v>
      </c>
      <c r="L285" s="56">
        <f t="shared" ref="L285" si="45">I285-J285</f>
        <v>0</v>
      </c>
      <c r="M285" s="167" t="s">
        <v>405</v>
      </c>
      <c r="O285" s="36"/>
    </row>
    <row r="286" spans="1:15" s="35" customFormat="1" ht="15.75" hidden="1" customHeight="1" x14ac:dyDescent="0.25">
      <c r="A286" s="163"/>
      <c r="B286" s="129"/>
      <c r="C286" s="165"/>
      <c r="D286" s="97"/>
      <c r="E286" s="97"/>
      <c r="F286" s="97"/>
      <c r="G286" s="97"/>
      <c r="H286" s="34" t="s">
        <v>14</v>
      </c>
      <c r="I286" s="73"/>
      <c r="J286" s="73"/>
      <c r="K286" s="55"/>
      <c r="L286" s="56"/>
      <c r="M286" s="168"/>
      <c r="O286" s="36"/>
    </row>
    <row r="287" spans="1:15" s="35" customFormat="1" ht="15.75" hidden="1" customHeight="1" x14ac:dyDescent="0.25">
      <c r="A287" s="163"/>
      <c r="B287" s="129"/>
      <c r="C287" s="165"/>
      <c r="D287" s="97"/>
      <c r="E287" s="97"/>
      <c r="F287" s="97"/>
      <c r="G287" s="97"/>
      <c r="H287" s="34" t="s">
        <v>15</v>
      </c>
      <c r="I287" s="73">
        <v>1200</v>
      </c>
      <c r="J287" s="73">
        <v>1200</v>
      </c>
      <c r="K287" s="55"/>
      <c r="L287" s="56">
        <f t="shared" ref="L287:L288" si="46">I287-J287</f>
        <v>0</v>
      </c>
      <c r="M287" s="168"/>
      <c r="O287" s="36"/>
    </row>
    <row r="288" spans="1:15" s="35" customFormat="1" ht="15.75" hidden="1" customHeight="1" x14ac:dyDescent="0.25">
      <c r="A288" s="163"/>
      <c r="B288" s="129"/>
      <c r="C288" s="165"/>
      <c r="D288" s="97"/>
      <c r="E288" s="97"/>
      <c r="F288" s="97"/>
      <c r="G288" s="97"/>
      <c r="H288" s="34" t="s">
        <v>9</v>
      </c>
      <c r="I288" s="73">
        <v>12.4</v>
      </c>
      <c r="J288" s="73">
        <v>12.4</v>
      </c>
      <c r="K288" s="55">
        <f t="shared" si="42"/>
        <v>100</v>
      </c>
      <c r="L288" s="56">
        <f t="shared" si="46"/>
        <v>0</v>
      </c>
      <c r="M288" s="168"/>
      <c r="O288" s="36"/>
    </row>
    <row r="289" spans="1:15" s="35" customFormat="1" ht="15.75" hidden="1" customHeight="1" x14ac:dyDescent="0.25">
      <c r="A289" s="163"/>
      <c r="B289" s="129"/>
      <c r="C289" s="165"/>
      <c r="D289" s="97"/>
      <c r="E289" s="97"/>
      <c r="F289" s="97"/>
      <c r="G289" s="97"/>
      <c r="H289" s="34" t="s">
        <v>16</v>
      </c>
      <c r="I289" s="73"/>
      <c r="J289" s="73"/>
      <c r="K289" s="55"/>
      <c r="L289" s="56"/>
      <c r="M289" s="168"/>
      <c r="O289" s="36"/>
    </row>
    <row r="290" spans="1:15" s="35" customFormat="1" ht="16.5" hidden="1" customHeight="1" x14ac:dyDescent="0.25">
      <c r="A290" s="163"/>
      <c r="B290" s="129"/>
      <c r="C290" s="165"/>
      <c r="D290" s="97"/>
      <c r="E290" s="97"/>
      <c r="F290" s="97"/>
      <c r="G290" s="97"/>
      <c r="H290" s="34" t="s">
        <v>17</v>
      </c>
      <c r="I290" s="73"/>
      <c r="J290" s="73"/>
      <c r="K290" s="55"/>
      <c r="L290" s="56"/>
      <c r="M290" s="168"/>
      <c r="O290" s="36"/>
    </row>
    <row r="291" spans="1:15" s="35" customFormat="1" ht="34.5" hidden="1" customHeight="1" x14ac:dyDescent="0.25">
      <c r="A291" s="164"/>
      <c r="B291" s="130"/>
      <c r="C291" s="166"/>
      <c r="D291" s="98"/>
      <c r="E291" s="98"/>
      <c r="F291" s="98"/>
      <c r="G291" s="98"/>
      <c r="H291" s="34" t="s">
        <v>18</v>
      </c>
      <c r="I291" s="73"/>
      <c r="J291" s="73"/>
      <c r="K291" s="55"/>
      <c r="L291" s="56"/>
      <c r="M291" s="169"/>
      <c r="O291" s="36"/>
    </row>
    <row r="292" spans="1:15" s="35" customFormat="1" ht="15.75" hidden="1" customHeight="1" x14ac:dyDescent="0.25">
      <c r="A292" s="162" t="s">
        <v>316</v>
      </c>
      <c r="B292" s="128" t="s">
        <v>527</v>
      </c>
      <c r="C292" s="93" t="s">
        <v>325</v>
      </c>
      <c r="D292" s="96">
        <v>42370</v>
      </c>
      <c r="E292" s="96">
        <v>42735</v>
      </c>
      <c r="F292" s="96">
        <v>42370</v>
      </c>
      <c r="G292" s="96">
        <v>42735</v>
      </c>
      <c r="H292" s="34" t="s">
        <v>1</v>
      </c>
      <c r="I292" s="73">
        <f>SUM(I293:I298)</f>
        <v>603.5</v>
      </c>
      <c r="J292" s="73">
        <f>SUM(J293:J298)</f>
        <v>603.39599999999996</v>
      </c>
      <c r="K292" s="55">
        <f t="shared" ref="K292:K295" si="47">J292/I292*100</f>
        <v>99.982767191383587</v>
      </c>
      <c r="L292" s="56">
        <f t="shared" ref="L292" si="48">I292-J292</f>
        <v>0.10400000000004184</v>
      </c>
      <c r="M292" s="167" t="s">
        <v>528</v>
      </c>
      <c r="O292" s="36"/>
    </row>
    <row r="293" spans="1:15" s="35" customFormat="1" ht="15.75" hidden="1" customHeight="1" x14ac:dyDescent="0.25">
      <c r="A293" s="163"/>
      <c r="B293" s="129"/>
      <c r="C293" s="165"/>
      <c r="D293" s="97"/>
      <c r="E293" s="97"/>
      <c r="F293" s="97"/>
      <c r="G293" s="97"/>
      <c r="H293" s="34" t="s">
        <v>14</v>
      </c>
      <c r="I293" s="73">
        <v>591.42499999999995</v>
      </c>
      <c r="J293" s="73">
        <v>591.42499999999995</v>
      </c>
      <c r="K293" s="55">
        <f t="shared" si="47"/>
        <v>100</v>
      </c>
      <c r="L293" s="56"/>
      <c r="M293" s="168"/>
      <c r="O293" s="36"/>
    </row>
    <row r="294" spans="1:15" s="35" customFormat="1" ht="15.75" hidden="1" customHeight="1" x14ac:dyDescent="0.25">
      <c r="A294" s="163"/>
      <c r="B294" s="129"/>
      <c r="C294" s="165"/>
      <c r="D294" s="97"/>
      <c r="E294" s="97"/>
      <c r="F294" s="97"/>
      <c r="G294" s="97"/>
      <c r="H294" s="34" t="s">
        <v>15</v>
      </c>
      <c r="I294" s="73">
        <v>5.9749999999999996</v>
      </c>
      <c r="J294" s="73">
        <v>5.9749999999999996</v>
      </c>
      <c r="K294" s="55">
        <f t="shared" si="47"/>
        <v>100</v>
      </c>
      <c r="L294" s="56">
        <f t="shared" ref="L294:L295" si="49">I294-J294</f>
        <v>0</v>
      </c>
      <c r="M294" s="168"/>
      <c r="O294" s="36"/>
    </row>
    <row r="295" spans="1:15" s="35" customFormat="1" ht="15.75" hidden="1" customHeight="1" x14ac:dyDescent="0.25">
      <c r="A295" s="163"/>
      <c r="B295" s="129"/>
      <c r="C295" s="165"/>
      <c r="D295" s="97"/>
      <c r="E295" s="97"/>
      <c r="F295" s="97"/>
      <c r="G295" s="97"/>
      <c r="H295" s="34" t="s">
        <v>9</v>
      </c>
      <c r="I295" s="73">
        <v>6.1</v>
      </c>
      <c r="J295" s="73">
        <v>5.9960000000000004</v>
      </c>
      <c r="K295" s="55">
        <f t="shared" si="47"/>
        <v>98.295081967213122</v>
      </c>
      <c r="L295" s="56">
        <f t="shared" si="49"/>
        <v>0.1039999999999992</v>
      </c>
      <c r="M295" s="168"/>
      <c r="O295" s="36"/>
    </row>
    <row r="296" spans="1:15" s="35" customFormat="1" ht="15.75" hidden="1" customHeight="1" x14ac:dyDescent="0.25">
      <c r="A296" s="163"/>
      <c r="B296" s="129"/>
      <c r="C296" s="165"/>
      <c r="D296" s="97"/>
      <c r="E296" s="97"/>
      <c r="F296" s="97"/>
      <c r="G296" s="97"/>
      <c r="H296" s="34" t="s">
        <v>16</v>
      </c>
      <c r="I296" s="73"/>
      <c r="J296" s="73"/>
      <c r="K296" s="55"/>
      <c r="L296" s="56"/>
      <c r="M296" s="168"/>
      <c r="O296" s="36"/>
    </row>
    <row r="297" spans="1:15" s="35" customFormat="1" ht="16.5" hidden="1" customHeight="1" x14ac:dyDescent="0.25">
      <c r="A297" s="163"/>
      <c r="B297" s="129"/>
      <c r="C297" s="165"/>
      <c r="D297" s="97"/>
      <c r="E297" s="97"/>
      <c r="F297" s="97"/>
      <c r="G297" s="97"/>
      <c r="H297" s="34" t="s">
        <v>17</v>
      </c>
      <c r="I297" s="73"/>
      <c r="J297" s="73"/>
      <c r="K297" s="55"/>
      <c r="L297" s="56"/>
      <c r="M297" s="168"/>
      <c r="O297" s="36"/>
    </row>
    <row r="298" spans="1:15" s="35" customFormat="1" ht="17.25" hidden="1" customHeight="1" x14ac:dyDescent="0.25">
      <c r="A298" s="164"/>
      <c r="B298" s="130"/>
      <c r="C298" s="166"/>
      <c r="D298" s="98"/>
      <c r="E298" s="98"/>
      <c r="F298" s="98"/>
      <c r="G298" s="98"/>
      <c r="H298" s="34" t="s">
        <v>18</v>
      </c>
      <c r="I298" s="73"/>
      <c r="J298" s="73"/>
      <c r="K298" s="55"/>
      <c r="L298" s="56"/>
      <c r="M298" s="169"/>
      <c r="O298" s="36"/>
    </row>
    <row r="299" spans="1:15" s="38" customFormat="1" ht="16.5" customHeight="1" x14ac:dyDescent="0.25">
      <c r="A299" s="170"/>
      <c r="B299" s="185" t="s">
        <v>529</v>
      </c>
      <c r="C299" s="185"/>
      <c r="D299" s="122"/>
      <c r="E299" s="122"/>
      <c r="F299" s="122"/>
      <c r="G299" s="122"/>
      <c r="H299" s="37" t="s">
        <v>1</v>
      </c>
      <c r="I299" s="77">
        <f>SUM(I300:I305)</f>
        <v>50028.227999999996</v>
      </c>
      <c r="J299" s="77">
        <f>SUM(J300:J305)</f>
        <v>49663.260999999999</v>
      </c>
      <c r="K299" s="58">
        <f>J299/I299*100</f>
        <v>99.27047785901992</v>
      </c>
      <c r="L299" s="59">
        <f t="shared" si="34"/>
        <v>364.96699999999691</v>
      </c>
      <c r="M299" s="191"/>
      <c r="O299" s="39"/>
    </row>
    <row r="300" spans="1:15" s="38" customFormat="1" ht="16.5" customHeight="1" x14ac:dyDescent="0.25">
      <c r="A300" s="171"/>
      <c r="B300" s="186"/>
      <c r="C300" s="186"/>
      <c r="D300" s="123"/>
      <c r="E300" s="123"/>
      <c r="F300" s="123"/>
      <c r="G300" s="123"/>
      <c r="H300" s="37" t="s">
        <v>14</v>
      </c>
      <c r="I300" s="77">
        <f t="shared" ref="I300:J305" si="50">I307+I349+I370</f>
        <v>0</v>
      </c>
      <c r="J300" s="77">
        <f t="shared" si="50"/>
        <v>0</v>
      </c>
      <c r="K300" s="58">
        <v>0</v>
      </c>
      <c r="L300" s="59">
        <f t="shared" si="34"/>
        <v>0</v>
      </c>
      <c r="M300" s="192"/>
      <c r="O300" s="39"/>
    </row>
    <row r="301" spans="1:15" s="38" customFormat="1" ht="16.5" customHeight="1" x14ac:dyDescent="0.25">
      <c r="A301" s="171"/>
      <c r="B301" s="186"/>
      <c r="C301" s="186"/>
      <c r="D301" s="123"/>
      <c r="E301" s="123"/>
      <c r="F301" s="123"/>
      <c r="G301" s="123"/>
      <c r="H301" s="37" t="s">
        <v>15</v>
      </c>
      <c r="I301" s="77">
        <f t="shared" si="50"/>
        <v>5312</v>
      </c>
      <c r="J301" s="77">
        <f t="shared" si="50"/>
        <v>5312</v>
      </c>
      <c r="K301" s="58">
        <f>J301/I301*100</f>
        <v>100</v>
      </c>
      <c r="L301" s="59">
        <f t="shared" si="34"/>
        <v>0</v>
      </c>
      <c r="M301" s="192"/>
      <c r="O301" s="39"/>
    </row>
    <row r="302" spans="1:15" s="38" customFormat="1" ht="16.5" customHeight="1" x14ac:dyDescent="0.25">
      <c r="A302" s="171"/>
      <c r="B302" s="186"/>
      <c r="C302" s="186"/>
      <c r="D302" s="123"/>
      <c r="E302" s="123"/>
      <c r="F302" s="123"/>
      <c r="G302" s="123"/>
      <c r="H302" s="37" t="s">
        <v>9</v>
      </c>
      <c r="I302" s="77">
        <f t="shared" si="50"/>
        <v>44444.527999999998</v>
      </c>
      <c r="J302" s="77">
        <f t="shared" si="50"/>
        <v>44079.561000000002</v>
      </c>
      <c r="K302" s="58">
        <f>J302/I302*100</f>
        <v>99.178825793807519</v>
      </c>
      <c r="L302" s="59">
        <f t="shared" si="34"/>
        <v>364.96699999999691</v>
      </c>
      <c r="M302" s="192"/>
      <c r="O302" s="39"/>
    </row>
    <row r="303" spans="1:15" s="38" customFormat="1" ht="16.5" customHeight="1" x14ac:dyDescent="0.25">
      <c r="A303" s="171"/>
      <c r="B303" s="186"/>
      <c r="C303" s="186"/>
      <c r="D303" s="123"/>
      <c r="E303" s="123"/>
      <c r="F303" s="123"/>
      <c r="G303" s="123"/>
      <c r="H303" s="37" t="s">
        <v>16</v>
      </c>
      <c r="I303" s="77">
        <f t="shared" si="50"/>
        <v>271.7</v>
      </c>
      <c r="J303" s="77">
        <f t="shared" si="50"/>
        <v>271.7</v>
      </c>
      <c r="K303" s="58">
        <f>J303/I303*100</f>
        <v>100</v>
      </c>
      <c r="L303" s="59">
        <f t="shared" si="34"/>
        <v>0</v>
      </c>
      <c r="M303" s="192"/>
      <c r="O303" s="39"/>
    </row>
    <row r="304" spans="1:15" s="38" customFormat="1" ht="16.5" customHeight="1" x14ac:dyDescent="0.25">
      <c r="A304" s="171"/>
      <c r="B304" s="186"/>
      <c r="C304" s="186"/>
      <c r="D304" s="123"/>
      <c r="E304" s="123"/>
      <c r="F304" s="123"/>
      <c r="G304" s="123"/>
      <c r="H304" s="37" t="s">
        <v>17</v>
      </c>
      <c r="I304" s="77">
        <f t="shared" si="50"/>
        <v>0</v>
      </c>
      <c r="J304" s="77">
        <f t="shared" si="50"/>
        <v>0</v>
      </c>
      <c r="K304" s="58"/>
      <c r="L304" s="59">
        <f t="shared" si="34"/>
        <v>0</v>
      </c>
      <c r="M304" s="192"/>
      <c r="O304" s="39"/>
    </row>
    <row r="305" spans="1:15" s="38" customFormat="1" ht="16.5" customHeight="1" x14ac:dyDescent="0.25">
      <c r="A305" s="172"/>
      <c r="B305" s="187"/>
      <c r="C305" s="187"/>
      <c r="D305" s="124"/>
      <c r="E305" s="124"/>
      <c r="F305" s="124"/>
      <c r="G305" s="124"/>
      <c r="H305" s="37" t="s">
        <v>18</v>
      </c>
      <c r="I305" s="77">
        <f t="shared" si="50"/>
        <v>0</v>
      </c>
      <c r="J305" s="77">
        <f t="shared" si="50"/>
        <v>0</v>
      </c>
      <c r="K305" s="58"/>
      <c r="L305" s="59">
        <f t="shared" si="34"/>
        <v>0</v>
      </c>
      <c r="M305" s="193"/>
      <c r="O305" s="39"/>
    </row>
    <row r="306" spans="1:15" s="35" customFormat="1" ht="20.25" customHeight="1" x14ac:dyDescent="0.25">
      <c r="A306" s="170" t="s">
        <v>7</v>
      </c>
      <c r="B306" s="102" t="s">
        <v>274</v>
      </c>
      <c r="C306" s="128" t="s">
        <v>284</v>
      </c>
      <c r="D306" s="174">
        <v>42370</v>
      </c>
      <c r="E306" s="174">
        <v>42735</v>
      </c>
      <c r="F306" s="174">
        <v>42370</v>
      </c>
      <c r="G306" s="174">
        <v>42735</v>
      </c>
      <c r="H306" s="34" t="s">
        <v>1</v>
      </c>
      <c r="I306" s="73">
        <f>SUM(I307:I312)</f>
        <v>5600.9229999999998</v>
      </c>
      <c r="J306" s="73">
        <f>SUM(J307:J312)</f>
        <v>5237.0529999999999</v>
      </c>
      <c r="K306" s="55">
        <f>J306/I306*100</f>
        <v>93.503392208748451</v>
      </c>
      <c r="L306" s="56">
        <f t="shared" si="34"/>
        <v>363.86999999999989</v>
      </c>
      <c r="M306" s="206"/>
      <c r="O306" s="36"/>
    </row>
    <row r="307" spans="1:15" s="35" customFormat="1" ht="15.75" customHeight="1" x14ac:dyDescent="0.25">
      <c r="A307" s="171"/>
      <c r="B307" s="108"/>
      <c r="C307" s="129"/>
      <c r="D307" s="175"/>
      <c r="E307" s="175"/>
      <c r="F307" s="175"/>
      <c r="G307" s="175"/>
      <c r="H307" s="34" t="s">
        <v>14</v>
      </c>
      <c r="I307" s="73">
        <f>I314+I321+I328+I335+I342</f>
        <v>0</v>
      </c>
      <c r="J307" s="73">
        <f>J314+J321+J328+J335+J342</f>
        <v>0</v>
      </c>
      <c r="K307" s="55"/>
      <c r="L307" s="56">
        <f t="shared" si="34"/>
        <v>0</v>
      </c>
      <c r="M307" s="224"/>
      <c r="O307" s="36"/>
    </row>
    <row r="308" spans="1:15" s="35" customFormat="1" ht="15.75" customHeight="1" x14ac:dyDescent="0.25">
      <c r="A308" s="171"/>
      <c r="B308" s="108"/>
      <c r="C308" s="129"/>
      <c r="D308" s="175"/>
      <c r="E308" s="175"/>
      <c r="F308" s="175"/>
      <c r="G308" s="175"/>
      <c r="H308" s="34" t="s">
        <v>15</v>
      </c>
      <c r="I308" s="73">
        <f t="shared" ref="I308:J312" si="51">I315+I322+I329+I336+I343</f>
        <v>0</v>
      </c>
      <c r="J308" s="73">
        <f t="shared" si="51"/>
        <v>0</v>
      </c>
      <c r="K308" s="55"/>
      <c r="L308" s="56">
        <f t="shared" si="34"/>
        <v>0</v>
      </c>
      <c r="M308" s="224"/>
      <c r="O308" s="36"/>
    </row>
    <row r="309" spans="1:15" s="35" customFormat="1" ht="15.75" customHeight="1" x14ac:dyDescent="0.25">
      <c r="A309" s="171"/>
      <c r="B309" s="108"/>
      <c r="C309" s="129"/>
      <c r="D309" s="175"/>
      <c r="E309" s="175"/>
      <c r="F309" s="175"/>
      <c r="G309" s="175"/>
      <c r="H309" s="34" t="s">
        <v>9</v>
      </c>
      <c r="I309" s="73">
        <f>I316+I323+I330</f>
        <v>5329.223</v>
      </c>
      <c r="J309" s="73">
        <f>J316+J323+J330</f>
        <v>4965.3530000000001</v>
      </c>
      <c r="K309" s="55">
        <f>J309/I309*100</f>
        <v>93.172175380913885</v>
      </c>
      <c r="L309" s="56">
        <f t="shared" si="34"/>
        <v>363.86999999999989</v>
      </c>
      <c r="M309" s="224"/>
      <c r="O309" s="36"/>
    </row>
    <row r="310" spans="1:15" s="35" customFormat="1" ht="15.75" customHeight="1" x14ac:dyDescent="0.25">
      <c r="A310" s="171"/>
      <c r="B310" s="108"/>
      <c r="C310" s="129"/>
      <c r="D310" s="175"/>
      <c r="E310" s="175"/>
      <c r="F310" s="175"/>
      <c r="G310" s="175"/>
      <c r="H310" s="34" t="s">
        <v>16</v>
      </c>
      <c r="I310" s="73">
        <f t="shared" si="51"/>
        <v>271.7</v>
      </c>
      <c r="J310" s="73">
        <f t="shared" si="51"/>
        <v>271.7</v>
      </c>
      <c r="K310" s="55">
        <f>J310/I310*100</f>
        <v>100</v>
      </c>
      <c r="L310" s="56">
        <f t="shared" si="34"/>
        <v>0</v>
      </c>
      <c r="M310" s="224"/>
      <c r="O310" s="36"/>
    </row>
    <row r="311" spans="1:15" s="35" customFormat="1" ht="15.75" customHeight="1" x14ac:dyDescent="0.25">
      <c r="A311" s="171"/>
      <c r="B311" s="108"/>
      <c r="C311" s="129"/>
      <c r="D311" s="175"/>
      <c r="E311" s="175"/>
      <c r="F311" s="175"/>
      <c r="G311" s="175"/>
      <c r="H311" s="34" t="s">
        <v>17</v>
      </c>
      <c r="I311" s="73">
        <f t="shared" si="51"/>
        <v>0</v>
      </c>
      <c r="J311" s="73">
        <f t="shared" si="51"/>
        <v>0</v>
      </c>
      <c r="K311" s="55"/>
      <c r="L311" s="56">
        <f t="shared" si="34"/>
        <v>0</v>
      </c>
      <c r="M311" s="224"/>
      <c r="O311" s="36"/>
    </row>
    <row r="312" spans="1:15" s="35" customFormat="1" ht="17.25" customHeight="1" x14ac:dyDescent="0.25">
      <c r="A312" s="172"/>
      <c r="B312" s="109"/>
      <c r="C312" s="130"/>
      <c r="D312" s="176"/>
      <c r="E312" s="176"/>
      <c r="F312" s="176"/>
      <c r="G312" s="176"/>
      <c r="H312" s="34" t="s">
        <v>18</v>
      </c>
      <c r="I312" s="73">
        <f t="shared" si="51"/>
        <v>0</v>
      </c>
      <c r="J312" s="73">
        <f t="shared" si="51"/>
        <v>0</v>
      </c>
      <c r="K312" s="55"/>
      <c r="L312" s="56">
        <f t="shared" si="34"/>
        <v>0</v>
      </c>
      <c r="M312" s="207"/>
      <c r="O312" s="36"/>
    </row>
    <row r="313" spans="1:15" s="35" customFormat="1" ht="15.75" customHeight="1" x14ac:dyDescent="0.25">
      <c r="A313" s="162" t="s">
        <v>264</v>
      </c>
      <c r="B313" s="128" t="s">
        <v>285</v>
      </c>
      <c r="C313" s="128" t="s">
        <v>284</v>
      </c>
      <c r="D313" s="174">
        <v>42370</v>
      </c>
      <c r="E313" s="174">
        <v>42735</v>
      </c>
      <c r="F313" s="174">
        <v>42370</v>
      </c>
      <c r="G313" s="174">
        <v>42735</v>
      </c>
      <c r="H313" s="34" t="s">
        <v>1</v>
      </c>
      <c r="I313" s="73">
        <f>I314+I315+I316+I317+I318+I319</f>
        <v>4714.2110000000002</v>
      </c>
      <c r="J313" s="73">
        <f>J314+J315+J316+J317+J318+J319</f>
        <v>4712.6689999999999</v>
      </c>
      <c r="K313" s="55">
        <f>J313/I313*100</f>
        <v>99.967290390693151</v>
      </c>
      <c r="L313" s="56">
        <f t="shared" si="34"/>
        <v>1.5420000000003711</v>
      </c>
      <c r="M313" s="182" t="s">
        <v>275</v>
      </c>
      <c r="O313" s="36"/>
    </row>
    <row r="314" spans="1:15" s="35" customFormat="1" ht="15.75" customHeight="1" x14ac:dyDescent="0.25">
      <c r="A314" s="163"/>
      <c r="B314" s="129"/>
      <c r="C314" s="129"/>
      <c r="D314" s="175"/>
      <c r="E314" s="175"/>
      <c r="F314" s="175"/>
      <c r="G314" s="175"/>
      <c r="H314" s="34" t="s">
        <v>14</v>
      </c>
      <c r="I314" s="73"/>
      <c r="J314" s="73"/>
      <c r="K314" s="55"/>
      <c r="L314" s="56">
        <f t="shared" si="34"/>
        <v>0</v>
      </c>
      <c r="M314" s="183"/>
      <c r="O314" s="36"/>
    </row>
    <row r="315" spans="1:15" s="35" customFormat="1" ht="15.75" customHeight="1" x14ac:dyDescent="0.25">
      <c r="A315" s="163"/>
      <c r="B315" s="129"/>
      <c r="C315" s="129"/>
      <c r="D315" s="175"/>
      <c r="E315" s="175"/>
      <c r="F315" s="175"/>
      <c r="G315" s="175"/>
      <c r="H315" s="34" t="s">
        <v>15</v>
      </c>
      <c r="I315" s="73"/>
      <c r="J315" s="73"/>
      <c r="K315" s="55"/>
      <c r="L315" s="56">
        <f t="shared" si="34"/>
        <v>0</v>
      </c>
      <c r="M315" s="183"/>
      <c r="O315" s="36"/>
    </row>
    <row r="316" spans="1:15" s="35" customFormat="1" ht="15.75" customHeight="1" x14ac:dyDescent="0.25">
      <c r="A316" s="163"/>
      <c r="B316" s="129"/>
      <c r="C316" s="129"/>
      <c r="D316" s="175"/>
      <c r="E316" s="175"/>
      <c r="F316" s="175"/>
      <c r="G316" s="175"/>
      <c r="H316" s="34" t="s">
        <v>9</v>
      </c>
      <c r="I316" s="73">
        <v>4442.5110000000004</v>
      </c>
      <c r="J316" s="73">
        <v>4440.9690000000001</v>
      </c>
      <c r="K316" s="55">
        <f>J316/I316*100</f>
        <v>99.965289900238844</v>
      </c>
      <c r="L316" s="56">
        <f t="shared" si="34"/>
        <v>1.5420000000003711</v>
      </c>
      <c r="M316" s="183"/>
      <c r="O316" s="36"/>
    </row>
    <row r="317" spans="1:15" s="35" customFormat="1" ht="15.75" customHeight="1" x14ac:dyDescent="0.25">
      <c r="A317" s="163"/>
      <c r="B317" s="129"/>
      <c r="C317" s="129"/>
      <c r="D317" s="175"/>
      <c r="E317" s="175"/>
      <c r="F317" s="175"/>
      <c r="G317" s="175"/>
      <c r="H317" s="34" t="s">
        <v>16</v>
      </c>
      <c r="I317" s="73">
        <v>271.7</v>
      </c>
      <c r="J317" s="73">
        <v>271.7</v>
      </c>
      <c r="K317" s="55">
        <f>J317/I317*100</f>
        <v>100</v>
      </c>
      <c r="L317" s="56">
        <f t="shared" si="34"/>
        <v>0</v>
      </c>
      <c r="M317" s="183"/>
      <c r="O317" s="36"/>
    </row>
    <row r="318" spans="1:15" s="35" customFormat="1" ht="15.75" customHeight="1" x14ac:dyDescent="0.25">
      <c r="A318" s="163"/>
      <c r="B318" s="129"/>
      <c r="C318" s="129"/>
      <c r="D318" s="175"/>
      <c r="E318" s="175"/>
      <c r="F318" s="175"/>
      <c r="G318" s="175"/>
      <c r="H318" s="34" t="s">
        <v>17</v>
      </c>
      <c r="I318" s="73"/>
      <c r="J318" s="73"/>
      <c r="K318" s="55"/>
      <c r="L318" s="56">
        <f t="shared" si="34"/>
        <v>0</v>
      </c>
      <c r="M318" s="183"/>
      <c r="O318" s="36"/>
    </row>
    <row r="319" spans="1:15" s="35" customFormat="1" ht="15.75" customHeight="1" x14ac:dyDescent="0.25">
      <c r="A319" s="164"/>
      <c r="B319" s="130"/>
      <c r="C319" s="130"/>
      <c r="D319" s="176"/>
      <c r="E319" s="176"/>
      <c r="F319" s="176"/>
      <c r="G319" s="176"/>
      <c r="H319" s="34" t="s">
        <v>18</v>
      </c>
      <c r="I319" s="73"/>
      <c r="J319" s="73"/>
      <c r="K319" s="55"/>
      <c r="L319" s="56">
        <f t="shared" si="34"/>
        <v>0</v>
      </c>
      <c r="M319" s="184"/>
      <c r="O319" s="36"/>
    </row>
    <row r="320" spans="1:15" s="35" customFormat="1" ht="15.75" customHeight="1" x14ac:dyDescent="0.25">
      <c r="A320" s="162" t="s">
        <v>265</v>
      </c>
      <c r="B320" s="128" t="s">
        <v>286</v>
      </c>
      <c r="C320" s="128" t="s">
        <v>284</v>
      </c>
      <c r="D320" s="174">
        <v>42370</v>
      </c>
      <c r="E320" s="174">
        <v>42735</v>
      </c>
      <c r="F320" s="174">
        <v>42370</v>
      </c>
      <c r="G320" s="174">
        <v>42735</v>
      </c>
      <c r="H320" s="34" t="s">
        <v>1</v>
      </c>
      <c r="I320" s="73">
        <f>SUM(I321:I326)</f>
        <v>607</v>
      </c>
      <c r="J320" s="73">
        <f>SUM(J321:J326)</f>
        <v>247.2</v>
      </c>
      <c r="K320" s="55">
        <f>J320/I320*100</f>
        <v>40.724876441515647</v>
      </c>
      <c r="L320" s="56">
        <f t="shared" si="34"/>
        <v>359.8</v>
      </c>
      <c r="M320" s="182" t="s">
        <v>276</v>
      </c>
      <c r="O320" s="36"/>
    </row>
    <row r="321" spans="1:15" s="35" customFormat="1" ht="15.75" customHeight="1" x14ac:dyDescent="0.25">
      <c r="A321" s="163"/>
      <c r="B321" s="129"/>
      <c r="C321" s="129"/>
      <c r="D321" s="175"/>
      <c r="E321" s="175"/>
      <c r="F321" s="175"/>
      <c r="G321" s="175"/>
      <c r="H321" s="34" t="s">
        <v>14</v>
      </c>
      <c r="I321" s="73"/>
      <c r="J321" s="73"/>
      <c r="K321" s="55"/>
      <c r="L321" s="56">
        <f t="shared" si="34"/>
        <v>0</v>
      </c>
      <c r="M321" s="183"/>
      <c r="O321" s="36"/>
    </row>
    <row r="322" spans="1:15" s="35" customFormat="1" ht="15.75" customHeight="1" x14ac:dyDescent="0.25">
      <c r="A322" s="163"/>
      <c r="B322" s="129"/>
      <c r="C322" s="129"/>
      <c r="D322" s="175"/>
      <c r="E322" s="175"/>
      <c r="F322" s="175"/>
      <c r="G322" s="175"/>
      <c r="H322" s="34" t="s">
        <v>15</v>
      </c>
      <c r="I322" s="73"/>
      <c r="J322" s="73"/>
      <c r="K322" s="55"/>
      <c r="L322" s="56">
        <f t="shared" si="34"/>
        <v>0</v>
      </c>
      <c r="M322" s="183"/>
      <c r="O322" s="36"/>
    </row>
    <row r="323" spans="1:15" s="35" customFormat="1" ht="15.75" customHeight="1" x14ac:dyDescent="0.25">
      <c r="A323" s="163"/>
      <c r="B323" s="129"/>
      <c r="C323" s="129"/>
      <c r="D323" s="175"/>
      <c r="E323" s="175"/>
      <c r="F323" s="175"/>
      <c r="G323" s="175"/>
      <c r="H323" s="34" t="s">
        <v>9</v>
      </c>
      <c r="I323" s="56">
        <v>607</v>
      </c>
      <c r="J323" s="56">
        <v>247.2</v>
      </c>
      <c r="K323" s="55">
        <f>J323/I323*100</f>
        <v>40.724876441515647</v>
      </c>
      <c r="L323" s="56">
        <f t="shared" si="34"/>
        <v>359.8</v>
      </c>
      <c r="M323" s="183"/>
      <c r="O323" s="36"/>
    </row>
    <row r="324" spans="1:15" s="35" customFormat="1" ht="15.75" customHeight="1" x14ac:dyDescent="0.25">
      <c r="A324" s="163"/>
      <c r="B324" s="129"/>
      <c r="C324" s="129"/>
      <c r="D324" s="175"/>
      <c r="E324" s="175"/>
      <c r="F324" s="175"/>
      <c r="G324" s="175"/>
      <c r="H324" s="34" t="s">
        <v>16</v>
      </c>
      <c r="I324" s="73"/>
      <c r="J324" s="73"/>
      <c r="K324" s="55"/>
      <c r="L324" s="56">
        <f t="shared" si="34"/>
        <v>0</v>
      </c>
      <c r="M324" s="183"/>
      <c r="O324" s="36"/>
    </row>
    <row r="325" spans="1:15" s="35" customFormat="1" ht="16.5" customHeight="1" x14ac:dyDescent="0.25">
      <c r="A325" s="163"/>
      <c r="B325" s="129"/>
      <c r="C325" s="129"/>
      <c r="D325" s="175"/>
      <c r="E325" s="175"/>
      <c r="F325" s="175"/>
      <c r="G325" s="175"/>
      <c r="H325" s="34" t="s">
        <v>17</v>
      </c>
      <c r="I325" s="73"/>
      <c r="J325" s="73"/>
      <c r="K325" s="55"/>
      <c r="L325" s="56">
        <f t="shared" si="34"/>
        <v>0</v>
      </c>
      <c r="M325" s="183"/>
      <c r="O325" s="36"/>
    </row>
    <row r="326" spans="1:15" s="35" customFormat="1" ht="15.75" customHeight="1" x14ac:dyDescent="0.25">
      <c r="A326" s="164"/>
      <c r="B326" s="130"/>
      <c r="C326" s="130"/>
      <c r="D326" s="176"/>
      <c r="E326" s="176"/>
      <c r="F326" s="176"/>
      <c r="G326" s="176"/>
      <c r="H326" s="34" t="s">
        <v>18</v>
      </c>
      <c r="I326" s="73"/>
      <c r="J326" s="73"/>
      <c r="K326" s="55"/>
      <c r="L326" s="56">
        <f t="shared" si="34"/>
        <v>0</v>
      </c>
      <c r="M326" s="184"/>
      <c r="O326" s="36"/>
    </row>
    <row r="327" spans="1:15" s="35" customFormat="1" ht="15.75" customHeight="1" x14ac:dyDescent="0.25">
      <c r="A327" s="162" t="s">
        <v>277</v>
      </c>
      <c r="B327" s="128" t="s">
        <v>287</v>
      </c>
      <c r="C327" s="128" t="s">
        <v>284</v>
      </c>
      <c r="D327" s="174">
        <v>42370</v>
      </c>
      <c r="E327" s="174">
        <v>42735</v>
      </c>
      <c r="F327" s="174">
        <v>42370</v>
      </c>
      <c r="G327" s="174">
        <v>42735</v>
      </c>
      <c r="H327" s="34" t="s">
        <v>1</v>
      </c>
      <c r="I327" s="73">
        <f>SUM(I328:I333)</f>
        <v>279.71199999999999</v>
      </c>
      <c r="J327" s="73">
        <f>SUM(J328:J333)</f>
        <v>277.18400000000003</v>
      </c>
      <c r="K327" s="55">
        <f>J327/I327*100</f>
        <v>99.096213247912146</v>
      </c>
      <c r="L327" s="56">
        <f t="shared" si="34"/>
        <v>2.5279999999999632</v>
      </c>
      <c r="M327" s="182" t="s">
        <v>276</v>
      </c>
      <c r="O327" s="36"/>
    </row>
    <row r="328" spans="1:15" s="35" customFormat="1" ht="15.75" customHeight="1" x14ac:dyDescent="0.25">
      <c r="A328" s="163"/>
      <c r="B328" s="129"/>
      <c r="C328" s="129"/>
      <c r="D328" s="175"/>
      <c r="E328" s="175"/>
      <c r="F328" s="175"/>
      <c r="G328" s="175"/>
      <c r="H328" s="34" t="s">
        <v>14</v>
      </c>
      <c r="I328" s="73"/>
      <c r="J328" s="73"/>
      <c r="K328" s="55"/>
      <c r="L328" s="56">
        <f t="shared" si="34"/>
        <v>0</v>
      </c>
      <c r="M328" s="183"/>
      <c r="O328" s="36"/>
    </row>
    <row r="329" spans="1:15" s="35" customFormat="1" ht="15.75" customHeight="1" x14ac:dyDescent="0.25">
      <c r="A329" s="163"/>
      <c r="B329" s="129"/>
      <c r="C329" s="129"/>
      <c r="D329" s="175"/>
      <c r="E329" s="175"/>
      <c r="F329" s="175"/>
      <c r="G329" s="175"/>
      <c r="H329" s="34" t="s">
        <v>15</v>
      </c>
      <c r="I329" s="73"/>
      <c r="J329" s="73"/>
      <c r="K329" s="55"/>
      <c r="L329" s="56">
        <f t="shared" si="34"/>
        <v>0</v>
      </c>
      <c r="M329" s="183"/>
      <c r="O329" s="36"/>
    </row>
    <row r="330" spans="1:15" s="35" customFormat="1" ht="15.75" customHeight="1" x14ac:dyDescent="0.25">
      <c r="A330" s="163"/>
      <c r="B330" s="129"/>
      <c r="C330" s="129"/>
      <c r="D330" s="175"/>
      <c r="E330" s="175"/>
      <c r="F330" s="175"/>
      <c r="G330" s="175"/>
      <c r="H330" s="34" t="s">
        <v>9</v>
      </c>
      <c r="I330" s="73">
        <v>279.71199999999999</v>
      </c>
      <c r="J330" s="73">
        <v>277.18400000000003</v>
      </c>
      <c r="K330" s="55">
        <f>J330/I330*100</f>
        <v>99.096213247912146</v>
      </c>
      <c r="L330" s="56">
        <f t="shared" si="34"/>
        <v>2.5279999999999632</v>
      </c>
      <c r="M330" s="183"/>
      <c r="O330" s="36"/>
    </row>
    <row r="331" spans="1:15" s="35" customFormat="1" ht="15.75" customHeight="1" x14ac:dyDescent="0.25">
      <c r="A331" s="163"/>
      <c r="B331" s="129"/>
      <c r="C331" s="129"/>
      <c r="D331" s="175"/>
      <c r="E331" s="175"/>
      <c r="F331" s="175"/>
      <c r="G331" s="175"/>
      <c r="H331" s="34" t="s">
        <v>16</v>
      </c>
      <c r="I331" s="73"/>
      <c r="J331" s="73"/>
      <c r="K331" s="55"/>
      <c r="L331" s="56">
        <f t="shared" si="34"/>
        <v>0</v>
      </c>
      <c r="M331" s="183"/>
      <c r="O331" s="36"/>
    </row>
    <row r="332" spans="1:15" s="35" customFormat="1" ht="15.75" customHeight="1" x14ac:dyDescent="0.25">
      <c r="A332" s="163"/>
      <c r="B332" s="129"/>
      <c r="C332" s="129"/>
      <c r="D332" s="175"/>
      <c r="E332" s="175"/>
      <c r="F332" s="175"/>
      <c r="G332" s="175"/>
      <c r="H332" s="34" t="s">
        <v>17</v>
      </c>
      <c r="I332" s="73"/>
      <c r="J332" s="73"/>
      <c r="K332" s="55"/>
      <c r="L332" s="56">
        <f t="shared" si="34"/>
        <v>0</v>
      </c>
      <c r="M332" s="183"/>
      <c r="O332" s="36"/>
    </row>
    <row r="333" spans="1:15" s="35" customFormat="1" ht="15.75" customHeight="1" x14ac:dyDescent="0.25">
      <c r="A333" s="164"/>
      <c r="B333" s="130"/>
      <c r="C333" s="130"/>
      <c r="D333" s="176"/>
      <c r="E333" s="176"/>
      <c r="F333" s="176"/>
      <c r="G333" s="176"/>
      <c r="H333" s="34" t="s">
        <v>18</v>
      </c>
      <c r="I333" s="73"/>
      <c r="J333" s="73"/>
      <c r="K333" s="55"/>
      <c r="L333" s="56">
        <f t="shared" si="34"/>
        <v>0</v>
      </c>
      <c r="M333" s="184"/>
      <c r="O333" s="36"/>
    </row>
    <row r="334" spans="1:15" s="35" customFormat="1" ht="15.75" customHeight="1" x14ac:dyDescent="0.25">
      <c r="A334" s="162" t="s">
        <v>278</v>
      </c>
      <c r="B334" s="128" t="s">
        <v>288</v>
      </c>
      <c r="C334" s="128" t="s">
        <v>284</v>
      </c>
      <c r="D334" s="174">
        <v>42370</v>
      </c>
      <c r="E334" s="174">
        <v>42735</v>
      </c>
      <c r="F334" s="174">
        <v>42370</v>
      </c>
      <c r="G334" s="174">
        <v>42735</v>
      </c>
      <c r="H334" s="34" t="s">
        <v>1</v>
      </c>
      <c r="I334" s="73">
        <f>SUM(I335:I340)</f>
        <v>0</v>
      </c>
      <c r="J334" s="73">
        <f>SUM(J335:J340)</f>
        <v>0</v>
      </c>
      <c r="K334" s="55">
        <v>0</v>
      </c>
      <c r="L334" s="56">
        <f t="shared" si="34"/>
        <v>0</v>
      </c>
      <c r="M334" s="182" t="s">
        <v>279</v>
      </c>
      <c r="O334" s="36"/>
    </row>
    <row r="335" spans="1:15" s="35" customFormat="1" ht="15.75" customHeight="1" x14ac:dyDescent="0.25">
      <c r="A335" s="163"/>
      <c r="B335" s="129"/>
      <c r="C335" s="129"/>
      <c r="D335" s="175"/>
      <c r="E335" s="175"/>
      <c r="F335" s="175"/>
      <c r="G335" s="175"/>
      <c r="H335" s="34" t="s">
        <v>14</v>
      </c>
      <c r="I335" s="73"/>
      <c r="J335" s="73"/>
      <c r="K335" s="55"/>
      <c r="L335" s="56">
        <f t="shared" ref="L335:L375" si="52">I335-J335</f>
        <v>0</v>
      </c>
      <c r="M335" s="183"/>
      <c r="O335" s="36"/>
    </row>
    <row r="336" spans="1:15" s="35" customFormat="1" ht="15.75" customHeight="1" x14ac:dyDescent="0.25">
      <c r="A336" s="163"/>
      <c r="B336" s="129"/>
      <c r="C336" s="129"/>
      <c r="D336" s="175"/>
      <c r="E336" s="175"/>
      <c r="F336" s="175"/>
      <c r="G336" s="175"/>
      <c r="H336" s="34" t="s">
        <v>15</v>
      </c>
      <c r="I336" s="73"/>
      <c r="J336" s="73"/>
      <c r="K336" s="55"/>
      <c r="L336" s="56">
        <f t="shared" si="52"/>
        <v>0</v>
      </c>
      <c r="M336" s="183"/>
      <c r="O336" s="36"/>
    </row>
    <row r="337" spans="1:15" s="35" customFormat="1" ht="15.75" customHeight="1" x14ac:dyDescent="0.25">
      <c r="A337" s="163"/>
      <c r="B337" s="129"/>
      <c r="C337" s="129"/>
      <c r="D337" s="175"/>
      <c r="E337" s="175"/>
      <c r="F337" s="175"/>
      <c r="G337" s="175"/>
      <c r="H337" s="34" t="s">
        <v>9</v>
      </c>
      <c r="I337" s="73" t="s">
        <v>8</v>
      </c>
      <c r="J337" s="73" t="s">
        <v>8</v>
      </c>
      <c r="K337" s="56" t="s">
        <v>8</v>
      </c>
      <c r="L337" s="56"/>
      <c r="M337" s="183"/>
      <c r="O337" s="36"/>
    </row>
    <row r="338" spans="1:15" s="35" customFormat="1" ht="15.75" customHeight="1" x14ac:dyDescent="0.25">
      <c r="A338" s="163"/>
      <c r="B338" s="129"/>
      <c r="C338" s="129"/>
      <c r="D338" s="175"/>
      <c r="E338" s="175"/>
      <c r="F338" s="175"/>
      <c r="G338" s="175"/>
      <c r="H338" s="34" t="s">
        <v>16</v>
      </c>
      <c r="I338" s="73"/>
      <c r="J338" s="73"/>
      <c r="K338" s="55"/>
      <c r="L338" s="56">
        <f t="shared" si="52"/>
        <v>0</v>
      </c>
      <c r="M338" s="183"/>
      <c r="O338" s="36"/>
    </row>
    <row r="339" spans="1:15" s="35" customFormat="1" ht="25.5" customHeight="1" x14ac:dyDescent="0.25">
      <c r="A339" s="163"/>
      <c r="B339" s="129"/>
      <c r="C339" s="129"/>
      <c r="D339" s="175"/>
      <c r="E339" s="175"/>
      <c r="F339" s="175"/>
      <c r="G339" s="175"/>
      <c r="H339" s="34" t="s">
        <v>17</v>
      </c>
      <c r="I339" s="73"/>
      <c r="J339" s="73"/>
      <c r="K339" s="55"/>
      <c r="L339" s="56">
        <f t="shared" si="52"/>
        <v>0</v>
      </c>
      <c r="M339" s="183"/>
      <c r="O339" s="36"/>
    </row>
    <row r="340" spans="1:15" s="35" customFormat="1" ht="15.75" customHeight="1" x14ac:dyDescent="0.25">
      <c r="A340" s="164"/>
      <c r="B340" s="130"/>
      <c r="C340" s="130"/>
      <c r="D340" s="176"/>
      <c r="E340" s="176"/>
      <c r="F340" s="176"/>
      <c r="G340" s="176"/>
      <c r="H340" s="34" t="s">
        <v>18</v>
      </c>
      <c r="I340" s="73"/>
      <c r="J340" s="73"/>
      <c r="K340" s="55"/>
      <c r="L340" s="56">
        <f t="shared" si="52"/>
        <v>0</v>
      </c>
      <c r="M340" s="184"/>
      <c r="O340" s="36"/>
    </row>
    <row r="341" spans="1:15" s="35" customFormat="1" ht="15.75" customHeight="1" x14ac:dyDescent="0.25">
      <c r="A341" s="162" t="s">
        <v>280</v>
      </c>
      <c r="B341" s="128" t="s">
        <v>530</v>
      </c>
      <c r="C341" s="128" t="s">
        <v>284</v>
      </c>
      <c r="D341" s="174">
        <v>42370</v>
      </c>
      <c r="E341" s="174">
        <v>42735</v>
      </c>
      <c r="F341" s="174">
        <v>42370</v>
      </c>
      <c r="G341" s="174">
        <v>42735</v>
      </c>
      <c r="H341" s="34" t="s">
        <v>1</v>
      </c>
      <c r="I341" s="73">
        <f>SUM(I342:I347)</f>
        <v>0</v>
      </c>
      <c r="J341" s="73">
        <f>SUM(J342:J347)</f>
        <v>0</v>
      </c>
      <c r="K341" s="55">
        <v>0</v>
      </c>
      <c r="L341" s="56">
        <f t="shared" si="52"/>
        <v>0</v>
      </c>
      <c r="M341" s="182" t="s">
        <v>531</v>
      </c>
      <c r="O341" s="36"/>
    </row>
    <row r="342" spans="1:15" s="35" customFormat="1" ht="15.75" customHeight="1" x14ac:dyDescent="0.25">
      <c r="A342" s="163"/>
      <c r="B342" s="129"/>
      <c r="C342" s="129"/>
      <c r="D342" s="175"/>
      <c r="E342" s="175"/>
      <c r="F342" s="175"/>
      <c r="G342" s="175"/>
      <c r="H342" s="34" t="s">
        <v>14</v>
      </c>
      <c r="I342" s="73"/>
      <c r="J342" s="73"/>
      <c r="K342" s="55"/>
      <c r="L342" s="56">
        <f t="shared" si="52"/>
        <v>0</v>
      </c>
      <c r="M342" s="183"/>
      <c r="O342" s="36"/>
    </row>
    <row r="343" spans="1:15" s="35" customFormat="1" ht="15.75" customHeight="1" x14ac:dyDescent="0.25">
      <c r="A343" s="163"/>
      <c r="B343" s="129"/>
      <c r="C343" s="129"/>
      <c r="D343" s="175"/>
      <c r="E343" s="175"/>
      <c r="F343" s="175"/>
      <c r="G343" s="175"/>
      <c r="H343" s="34" t="s">
        <v>15</v>
      </c>
      <c r="I343" s="73"/>
      <c r="J343" s="73"/>
      <c r="K343" s="55"/>
      <c r="L343" s="56">
        <f t="shared" si="52"/>
        <v>0</v>
      </c>
      <c r="M343" s="183"/>
      <c r="O343" s="36"/>
    </row>
    <row r="344" spans="1:15" s="35" customFormat="1" ht="15.75" customHeight="1" x14ac:dyDescent="0.25">
      <c r="A344" s="163"/>
      <c r="B344" s="129"/>
      <c r="C344" s="129"/>
      <c r="D344" s="175"/>
      <c r="E344" s="175"/>
      <c r="F344" s="175"/>
      <c r="G344" s="175"/>
      <c r="H344" s="34" t="s">
        <v>9</v>
      </c>
      <c r="I344" s="73" t="s">
        <v>8</v>
      </c>
      <c r="J344" s="73" t="s">
        <v>8</v>
      </c>
      <c r="K344" s="56" t="s">
        <v>8</v>
      </c>
      <c r="L344" s="56"/>
      <c r="M344" s="183"/>
      <c r="O344" s="36"/>
    </row>
    <row r="345" spans="1:15" s="35" customFormat="1" ht="15.75" customHeight="1" x14ac:dyDescent="0.25">
      <c r="A345" s="163"/>
      <c r="B345" s="129"/>
      <c r="C345" s="129"/>
      <c r="D345" s="175"/>
      <c r="E345" s="175"/>
      <c r="F345" s="175"/>
      <c r="G345" s="175"/>
      <c r="H345" s="34" t="s">
        <v>16</v>
      </c>
      <c r="I345" s="73"/>
      <c r="J345" s="73"/>
      <c r="K345" s="55"/>
      <c r="L345" s="56">
        <f t="shared" si="52"/>
        <v>0</v>
      </c>
      <c r="M345" s="183"/>
      <c r="O345" s="36"/>
    </row>
    <row r="346" spans="1:15" s="35" customFormat="1" ht="25.5" customHeight="1" x14ac:dyDescent="0.25">
      <c r="A346" s="163"/>
      <c r="B346" s="129"/>
      <c r="C346" s="129"/>
      <c r="D346" s="175"/>
      <c r="E346" s="175"/>
      <c r="F346" s="175"/>
      <c r="G346" s="175"/>
      <c r="H346" s="34" t="s">
        <v>17</v>
      </c>
      <c r="I346" s="73"/>
      <c r="J346" s="73"/>
      <c r="K346" s="55"/>
      <c r="L346" s="56">
        <f t="shared" si="52"/>
        <v>0</v>
      </c>
      <c r="M346" s="183"/>
      <c r="O346" s="36"/>
    </row>
    <row r="347" spans="1:15" s="35" customFormat="1" ht="15.75" customHeight="1" x14ac:dyDescent="0.25">
      <c r="A347" s="164"/>
      <c r="B347" s="130"/>
      <c r="C347" s="130"/>
      <c r="D347" s="176"/>
      <c r="E347" s="176"/>
      <c r="F347" s="176"/>
      <c r="G347" s="176"/>
      <c r="H347" s="34" t="s">
        <v>18</v>
      </c>
      <c r="I347" s="73"/>
      <c r="J347" s="73"/>
      <c r="K347" s="55"/>
      <c r="L347" s="56">
        <f t="shared" si="52"/>
        <v>0</v>
      </c>
      <c r="M347" s="184"/>
      <c r="O347" s="36"/>
    </row>
    <row r="348" spans="1:15" s="35" customFormat="1" ht="15.75" customHeight="1" x14ac:dyDescent="0.25">
      <c r="A348" s="170" t="s">
        <v>25</v>
      </c>
      <c r="B348" s="128" t="s">
        <v>281</v>
      </c>
      <c r="C348" s="128" t="s">
        <v>284</v>
      </c>
      <c r="D348" s="174">
        <v>42370</v>
      </c>
      <c r="E348" s="174">
        <v>42735</v>
      </c>
      <c r="F348" s="174">
        <v>42370</v>
      </c>
      <c r="G348" s="174">
        <v>42735</v>
      </c>
      <c r="H348" s="34" t="s">
        <v>1</v>
      </c>
      <c r="I348" s="73">
        <f>SUM(I349:I354)</f>
        <v>41692.504999999997</v>
      </c>
      <c r="J348" s="73">
        <f>SUM(J349:J354)</f>
        <v>41692.504999999997</v>
      </c>
      <c r="K348" s="55">
        <f>J348/I348*100</f>
        <v>100</v>
      </c>
      <c r="L348" s="56">
        <f t="shared" si="52"/>
        <v>0</v>
      </c>
      <c r="M348" s="206"/>
      <c r="O348" s="36"/>
    </row>
    <row r="349" spans="1:15" s="35" customFormat="1" ht="15.75" customHeight="1" x14ac:dyDescent="0.25">
      <c r="A349" s="171"/>
      <c r="B349" s="129"/>
      <c r="C349" s="129"/>
      <c r="D349" s="175"/>
      <c r="E349" s="175"/>
      <c r="F349" s="175"/>
      <c r="G349" s="175"/>
      <c r="H349" s="34" t="s">
        <v>14</v>
      </c>
      <c r="I349" s="73">
        <f>I356+I363</f>
        <v>0</v>
      </c>
      <c r="J349" s="73">
        <f>J356+J363</f>
        <v>0</v>
      </c>
      <c r="K349" s="55"/>
      <c r="L349" s="56">
        <f t="shared" si="52"/>
        <v>0</v>
      </c>
      <c r="M349" s="224"/>
      <c r="O349" s="36"/>
    </row>
    <row r="350" spans="1:15" s="35" customFormat="1" ht="15.75" customHeight="1" x14ac:dyDescent="0.25">
      <c r="A350" s="171"/>
      <c r="B350" s="129"/>
      <c r="C350" s="129"/>
      <c r="D350" s="175"/>
      <c r="E350" s="175"/>
      <c r="F350" s="175"/>
      <c r="G350" s="175"/>
      <c r="H350" s="34" t="s">
        <v>15</v>
      </c>
      <c r="I350" s="73">
        <f t="shared" ref="I350:J354" si="53">I357+I364</f>
        <v>5312</v>
      </c>
      <c r="J350" s="73">
        <f t="shared" si="53"/>
        <v>5312</v>
      </c>
      <c r="K350" s="55">
        <f>J350/I350*100</f>
        <v>100</v>
      </c>
      <c r="L350" s="56">
        <f t="shared" si="52"/>
        <v>0</v>
      </c>
      <c r="M350" s="224"/>
      <c r="O350" s="36"/>
    </row>
    <row r="351" spans="1:15" s="35" customFormat="1" ht="15.75" customHeight="1" x14ac:dyDescent="0.25">
      <c r="A351" s="171"/>
      <c r="B351" s="129"/>
      <c r="C351" s="129"/>
      <c r="D351" s="175"/>
      <c r="E351" s="175"/>
      <c r="F351" s="175"/>
      <c r="G351" s="175"/>
      <c r="H351" s="34" t="s">
        <v>9</v>
      </c>
      <c r="I351" s="73">
        <f t="shared" si="53"/>
        <v>36380.504999999997</v>
      </c>
      <c r="J351" s="73">
        <f t="shared" si="53"/>
        <v>36380.504999999997</v>
      </c>
      <c r="K351" s="55">
        <f>J351/I351*100</f>
        <v>100</v>
      </c>
      <c r="L351" s="56">
        <f t="shared" si="52"/>
        <v>0</v>
      </c>
      <c r="M351" s="224"/>
      <c r="O351" s="36"/>
    </row>
    <row r="352" spans="1:15" s="35" customFormat="1" ht="15.75" customHeight="1" x14ac:dyDescent="0.25">
      <c r="A352" s="171"/>
      <c r="B352" s="129"/>
      <c r="C352" s="129"/>
      <c r="D352" s="175"/>
      <c r="E352" s="175"/>
      <c r="F352" s="175"/>
      <c r="G352" s="175"/>
      <c r="H352" s="34" t="s">
        <v>16</v>
      </c>
      <c r="I352" s="73">
        <f t="shared" si="53"/>
        <v>0</v>
      </c>
      <c r="J352" s="73">
        <f t="shared" si="53"/>
        <v>0</v>
      </c>
      <c r="K352" s="55"/>
      <c r="L352" s="56">
        <f t="shared" si="52"/>
        <v>0</v>
      </c>
      <c r="M352" s="224"/>
      <c r="O352" s="36"/>
    </row>
    <row r="353" spans="1:15" s="35" customFormat="1" ht="25.5" customHeight="1" x14ac:dyDescent="0.25">
      <c r="A353" s="171"/>
      <c r="B353" s="129"/>
      <c r="C353" s="129"/>
      <c r="D353" s="175"/>
      <c r="E353" s="175"/>
      <c r="F353" s="175"/>
      <c r="G353" s="175"/>
      <c r="H353" s="34" t="s">
        <v>17</v>
      </c>
      <c r="I353" s="73">
        <f t="shared" si="53"/>
        <v>0</v>
      </c>
      <c r="J353" s="73">
        <f t="shared" ref="J353" si="54">J360+J367</f>
        <v>0</v>
      </c>
      <c r="K353" s="55"/>
      <c r="L353" s="56">
        <f t="shared" si="52"/>
        <v>0</v>
      </c>
      <c r="M353" s="224"/>
      <c r="O353" s="36"/>
    </row>
    <row r="354" spans="1:15" s="35" customFormat="1" ht="15.75" customHeight="1" x14ac:dyDescent="0.25">
      <c r="A354" s="172"/>
      <c r="B354" s="130"/>
      <c r="C354" s="130"/>
      <c r="D354" s="176"/>
      <c r="E354" s="176"/>
      <c r="F354" s="176"/>
      <c r="G354" s="176"/>
      <c r="H354" s="34" t="s">
        <v>18</v>
      </c>
      <c r="I354" s="73">
        <f t="shared" si="53"/>
        <v>0</v>
      </c>
      <c r="J354" s="73">
        <f t="shared" ref="J354" si="55">J361+J368</f>
        <v>0</v>
      </c>
      <c r="K354" s="55"/>
      <c r="L354" s="56">
        <f t="shared" si="52"/>
        <v>0</v>
      </c>
      <c r="M354" s="207"/>
      <c r="O354" s="36"/>
    </row>
    <row r="355" spans="1:15" s="35" customFormat="1" ht="15.75" customHeight="1" x14ac:dyDescent="0.25">
      <c r="A355" s="162" t="s">
        <v>26</v>
      </c>
      <c r="B355" s="128" t="s">
        <v>289</v>
      </c>
      <c r="C355" s="128" t="s">
        <v>284</v>
      </c>
      <c r="D355" s="174">
        <v>42370</v>
      </c>
      <c r="E355" s="174">
        <v>42735</v>
      </c>
      <c r="F355" s="174">
        <v>42370</v>
      </c>
      <c r="G355" s="174">
        <v>42735</v>
      </c>
      <c r="H355" s="34" t="s">
        <v>1</v>
      </c>
      <c r="I355" s="73">
        <f>SUM(I356:I361)</f>
        <v>5500</v>
      </c>
      <c r="J355" s="73">
        <f>SUM(J356:J361)</f>
        <v>5500</v>
      </c>
      <c r="K355" s="55">
        <f>J355/I355*100</f>
        <v>100</v>
      </c>
      <c r="L355" s="56">
        <f t="shared" si="52"/>
        <v>0</v>
      </c>
      <c r="M355" s="182" t="s">
        <v>282</v>
      </c>
      <c r="O355" s="36"/>
    </row>
    <row r="356" spans="1:15" s="35" customFormat="1" ht="15.75" customHeight="1" x14ac:dyDescent="0.25">
      <c r="A356" s="163"/>
      <c r="B356" s="129"/>
      <c r="C356" s="129"/>
      <c r="D356" s="175"/>
      <c r="E356" s="175"/>
      <c r="F356" s="175"/>
      <c r="G356" s="175"/>
      <c r="H356" s="34" t="s">
        <v>14</v>
      </c>
      <c r="I356" s="73"/>
      <c r="J356" s="73"/>
      <c r="K356" s="55"/>
      <c r="L356" s="56">
        <f t="shared" si="52"/>
        <v>0</v>
      </c>
      <c r="M356" s="183"/>
      <c r="O356" s="36"/>
    </row>
    <row r="357" spans="1:15" s="35" customFormat="1" ht="15.75" customHeight="1" x14ac:dyDescent="0.25">
      <c r="A357" s="163"/>
      <c r="B357" s="129"/>
      <c r="C357" s="129"/>
      <c r="D357" s="175"/>
      <c r="E357" s="175"/>
      <c r="F357" s="175"/>
      <c r="G357" s="175"/>
      <c r="H357" s="34" t="s">
        <v>15</v>
      </c>
      <c r="I357" s="73">
        <v>5312</v>
      </c>
      <c r="J357" s="73">
        <v>5312</v>
      </c>
      <c r="K357" s="55">
        <f t="shared" ref="K357:K358" si="56">J357/I357*100</f>
        <v>100</v>
      </c>
      <c r="L357" s="56">
        <f t="shared" si="52"/>
        <v>0</v>
      </c>
      <c r="M357" s="183"/>
      <c r="O357" s="36"/>
    </row>
    <row r="358" spans="1:15" s="35" customFormat="1" ht="15.75" customHeight="1" x14ac:dyDescent="0.25">
      <c r="A358" s="163"/>
      <c r="B358" s="129"/>
      <c r="C358" s="129"/>
      <c r="D358" s="175"/>
      <c r="E358" s="175"/>
      <c r="F358" s="175"/>
      <c r="G358" s="175"/>
      <c r="H358" s="34" t="s">
        <v>9</v>
      </c>
      <c r="I358" s="75">
        <v>188</v>
      </c>
      <c r="J358" s="75">
        <v>188</v>
      </c>
      <c r="K358" s="55">
        <f t="shared" si="56"/>
        <v>100</v>
      </c>
      <c r="L358" s="56">
        <f t="shared" si="52"/>
        <v>0</v>
      </c>
      <c r="M358" s="183"/>
      <c r="O358" s="36"/>
    </row>
    <row r="359" spans="1:15" s="35" customFormat="1" ht="15.75" customHeight="1" x14ac:dyDescent="0.25">
      <c r="A359" s="163"/>
      <c r="B359" s="129"/>
      <c r="C359" s="129"/>
      <c r="D359" s="175"/>
      <c r="E359" s="175"/>
      <c r="F359" s="175"/>
      <c r="G359" s="175"/>
      <c r="H359" s="34" t="s">
        <v>16</v>
      </c>
      <c r="I359" s="73"/>
      <c r="J359" s="73"/>
      <c r="K359" s="55"/>
      <c r="L359" s="56">
        <f t="shared" si="52"/>
        <v>0</v>
      </c>
      <c r="M359" s="183"/>
      <c r="O359" s="36"/>
    </row>
    <row r="360" spans="1:15" s="35" customFormat="1" ht="25.5" customHeight="1" x14ac:dyDescent="0.25">
      <c r="A360" s="163"/>
      <c r="B360" s="129"/>
      <c r="C360" s="129"/>
      <c r="D360" s="175"/>
      <c r="E360" s="175"/>
      <c r="F360" s="175"/>
      <c r="G360" s="175"/>
      <c r="H360" s="34" t="s">
        <v>17</v>
      </c>
      <c r="I360" s="73"/>
      <c r="J360" s="73"/>
      <c r="K360" s="55"/>
      <c r="L360" s="56">
        <f t="shared" si="52"/>
        <v>0</v>
      </c>
      <c r="M360" s="183"/>
      <c r="O360" s="36"/>
    </row>
    <row r="361" spans="1:15" s="35" customFormat="1" ht="15.75" customHeight="1" x14ac:dyDescent="0.25">
      <c r="A361" s="164"/>
      <c r="B361" s="130"/>
      <c r="C361" s="130"/>
      <c r="D361" s="176"/>
      <c r="E361" s="176"/>
      <c r="F361" s="176"/>
      <c r="G361" s="176"/>
      <c r="H361" s="34" t="s">
        <v>18</v>
      </c>
      <c r="I361" s="73"/>
      <c r="J361" s="73"/>
      <c r="K361" s="55"/>
      <c r="L361" s="56">
        <f t="shared" si="52"/>
        <v>0</v>
      </c>
      <c r="M361" s="184"/>
      <c r="O361" s="36"/>
    </row>
    <row r="362" spans="1:15" s="35" customFormat="1" ht="15.75" customHeight="1" x14ac:dyDescent="0.25">
      <c r="A362" s="162" t="s">
        <v>33</v>
      </c>
      <c r="B362" s="128" t="s">
        <v>290</v>
      </c>
      <c r="C362" s="128" t="s">
        <v>284</v>
      </c>
      <c r="D362" s="174">
        <v>42370</v>
      </c>
      <c r="E362" s="174">
        <v>42735</v>
      </c>
      <c r="F362" s="174">
        <v>42370</v>
      </c>
      <c r="G362" s="174">
        <v>42735</v>
      </c>
      <c r="H362" s="34" t="s">
        <v>1</v>
      </c>
      <c r="I362" s="73">
        <f>I363+I364+I365+I366+I367+I368</f>
        <v>36192.504999999997</v>
      </c>
      <c r="J362" s="73">
        <f>J363+J364+J365+J366+J367+J368</f>
        <v>36192.504999999997</v>
      </c>
      <c r="K362" s="55">
        <f>J362/I362*100</f>
        <v>100</v>
      </c>
      <c r="L362" s="56">
        <f t="shared" si="52"/>
        <v>0</v>
      </c>
      <c r="M362" s="182" t="s">
        <v>282</v>
      </c>
      <c r="O362" s="36"/>
    </row>
    <row r="363" spans="1:15" s="35" customFormat="1" ht="15.75" customHeight="1" x14ac:dyDescent="0.25">
      <c r="A363" s="163"/>
      <c r="B363" s="129"/>
      <c r="C363" s="129"/>
      <c r="D363" s="175"/>
      <c r="E363" s="175"/>
      <c r="F363" s="175"/>
      <c r="G363" s="175"/>
      <c r="H363" s="34" t="s">
        <v>14</v>
      </c>
      <c r="I363" s="73"/>
      <c r="J363" s="73"/>
      <c r="K363" s="55"/>
      <c r="L363" s="56">
        <f t="shared" si="52"/>
        <v>0</v>
      </c>
      <c r="M363" s="183"/>
      <c r="O363" s="36"/>
    </row>
    <row r="364" spans="1:15" s="35" customFormat="1" ht="15.75" customHeight="1" x14ac:dyDescent="0.25">
      <c r="A364" s="163"/>
      <c r="B364" s="129"/>
      <c r="C364" s="129"/>
      <c r="D364" s="175"/>
      <c r="E364" s="175"/>
      <c r="F364" s="175"/>
      <c r="G364" s="175"/>
      <c r="H364" s="34" t="s">
        <v>15</v>
      </c>
      <c r="I364" s="73"/>
      <c r="J364" s="73"/>
      <c r="K364" s="55"/>
      <c r="L364" s="56">
        <f t="shared" si="52"/>
        <v>0</v>
      </c>
      <c r="M364" s="183"/>
      <c r="O364" s="36"/>
    </row>
    <row r="365" spans="1:15" s="35" customFormat="1" ht="15.75" customHeight="1" x14ac:dyDescent="0.25">
      <c r="A365" s="163"/>
      <c r="B365" s="129"/>
      <c r="C365" s="129"/>
      <c r="D365" s="175"/>
      <c r="E365" s="175"/>
      <c r="F365" s="175"/>
      <c r="G365" s="175"/>
      <c r="H365" s="34" t="s">
        <v>9</v>
      </c>
      <c r="I365" s="73">
        <v>36192.504999999997</v>
      </c>
      <c r="J365" s="73">
        <v>36192.504999999997</v>
      </c>
      <c r="K365" s="55">
        <f>J365/I365*100</f>
        <v>100</v>
      </c>
      <c r="L365" s="56">
        <f t="shared" si="52"/>
        <v>0</v>
      </c>
      <c r="M365" s="183"/>
      <c r="O365" s="36"/>
    </row>
    <row r="366" spans="1:15" s="35" customFormat="1" ht="15.75" customHeight="1" x14ac:dyDescent="0.25">
      <c r="A366" s="163"/>
      <c r="B366" s="129"/>
      <c r="C366" s="129"/>
      <c r="D366" s="175"/>
      <c r="E366" s="175"/>
      <c r="F366" s="175"/>
      <c r="G366" s="175"/>
      <c r="H366" s="34" t="s">
        <v>16</v>
      </c>
      <c r="I366" s="73"/>
      <c r="J366" s="73"/>
      <c r="K366" s="55"/>
      <c r="L366" s="56">
        <f t="shared" si="52"/>
        <v>0</v>
      </c>
      <c r="M366" s="183"/>
      <c r="O366" s="36"/>
    </row>
    <row r="367" spans="1:15" s="35" customFormat="1" ht="25.5" customHeight="1" x14ac:dyDescent="0.25">
      <c r="A367" s="163"/>
      <c r="B367" s="129"/>
      <c r="C367" s="129"/>
      <c r="D367" s="175"/>
      <c r="E367" s="175"/>
      <c r="F367" s="175"/>
      <c r="G367" s="175"/>
      <c r="H367" s="34" t="s">
        <v>17</v>
      </c>
      <c r="I367" s="73"/>
      <c r="J367" s="73"/>
      <c r="K367" s="55"/>
      <c r="L367" s="56">
        <f t="shared" si="52"/>
        <v>0</v>
      </c>
      <c r="M367" s="183"/>
      <c r="O367" s="36"/>
    </row>
    <row r="368" spans="1:15" s="35" customFormat="1" ht="15.75" customHeight="1" x14ac:dyDescent="0.25">
      <c r="A368" s="164"/>
      <c r="B368" s="130"/>
      <c r="C368" s="130"/>
      <c r="D368" s="176"/>
      <c r="E368" s="176"/>
      <c r="F368" s="176"/>
      <c r="G368" s="176"/>
      <c r="H368" s="34" t="s">
        <v>18</v>
      </c>
      <c r="I368" s="73"/>
      <c r="J368" s="73"/>
      <c r="K368" s="55"/>
      <c r="L368" s="56">
        <f t="shared" si="52"/>
        <v>0</v>
      </c>
      <c r="M368" s="184"/>
      <c r="O368" s="36"/>
    </row>
    <row r="369" spans="1:15" s="35" customFormat="1" ht="15.75" customHeight="1" x14ac:dyDescent="0.25">
      <c r="A369" s="170" t="s">
        <v>55</v>
      </c>
      <c r="B369" s="128" t="s">
        <v>283</v>
      </c>
      <c r="C369" s="128" t="s">
        <v>284</v>
      </c>
      <c r="D369" s="174">
        <v>42370</v>
      </c>
      <c r="E369" s="174">
        <v>42735</v>
      </c>
      <c r="F369" s="174">
        <v>42370</v>
      </c>
      <c r="G369" s="174">
        <v>42735</v>
      </c>
      <c r="H369" s="34" t="s">
        <v>1</v>
      </c>
      <c r="I369" s="73">
        <f>SUM(I370:I375)</f>
        <v>2734.8</v>
      </c>
      <c r="J369" s="73">
        <f>SUM(J370:J375)</f>
        <v>2733.703</v>
      </c>
      <c r="K369" s="55">
        <f>J369/I369*100</f>
        <v>99.959887377504742</v>
      </c>
      <c r="L369" s="56">
        <f t="shared" si="52"/>
        <v>1.0970000000002074</v>
      </c>
      <c r="M369" s="182" t="s">
        <v>291</v>
      </c>
      <c r="O369" s="36"/>
    </row>
    <row r="370" spans="1:15" s="35" customFormat="1" ht="15.75" customHeight="1" x14ac:dyDescent="0.25">
      <c r="A370" s="171"/>
      <c r="B370" s="129"/>
      <c r="C370" s="129"/>
      <c r="D370" s="175"/>
      <c r="E370" s="175"/>
      <c r="F370" s="175"/>
      <c r="G370" s="175"/>
      <c r="H370" s="34" t="s">
        <v>14</v>
      </c>
      <c r="I370" s="73"/>
      <c r="J370" s="73"/>
      <c r="K370" s="55"/>
      <c r="L370" s="56">
        <f t="shared" si="52"/>
        <v>0</v>
      </c>
      <c r="M370" s="183"/>
      <c r="O370" s="36"/>
    </row>
    <row r="371" spans="1:15" s="35" customFormat="1" ht="15.75" customHeight="1" x14ac:dyDescent="0.25">
      <c r="A371" s="171"/>
      <c r="B371" s="129"/>
      <c r="C371" s="129"/>
      <c r="D371" s="175"/>
      <c r="E371" s="175"/>
      <c r="F371" s="175"/>
      <c r="G371" s="175"/>
      <c r="H371" s="34" t="s">
        <v>15</v>
      </c>
      <c r="I371" s="73"/>
      <c r="J371" s="73"/>
      <c r="K371" s="55"/>
      <c r="L371" s="56">
        <f t="shared" si="52"/>
        <v>0</v>
      </c>
      <c r="M371" s="183"/>
      <c r="O371" s="36"/>
    </row>
    <row r="372" spans="1:15" s="35" customFormat="1" ht="15.75" customHeight="1" x14ac:dyDescent="0.25">
      <c r="A372" s="171"/>
      <c r="B372" s="129"/>
      <c r="C372" s="129"/>
      <c r="D372" s="175"/>
      <c r="E372" s="175"/>
      <c r="F372" s="175"/>
      <c r="G372" s="175"/>
      <c r="H372" s="34" t="s">
        <v>9</v>
      </c>
      <c r="I372" s="73">
        <v>2734.8</v>
      </c>
      <c r="J372" s="73">
        <v>2733.703</v>
      </c>
      <c r="K372" s="55">
        <f>J372/I372*100</f>
        <v>99.959887377504742</v>
      </c>
      <c r="L372" s="56">
        <f t="shared" si="52"/>
        <v>1.0970000000002074</v>
      </c>
      <c r="M372" s="183"/>
      <c r="O372" s="36"/>
    </row>
    <row r="373" spans="1:15" s="35" customFormat="1" ht="15.75" customHeight="1" x14ac:dyDescent="0.25">
      <c r="A373" s="171"/>
      <c r="B373" s="129"/>
      <c r="C373" s="129"/>
      <c r="D373" s="175"/>
      <c r="E373" s="175"/>
      <c r="F373" s="175"/>
      <c r="G373" s="175"/>
      <c r="H373" s="34" t="s">
        <v>16</v>
      </c>
      <c r="I373" s="73"/>
      <c r="J373" s="73"/>
      <c r="K373" s="55"/>
      <c r="L373" s="56">
        <f t="shared" si="52"/>
        <v>0</v>
      </c>
      <c r="M373" s="183"/>
      <c r="O373" s="36"/>
    </row>
    <row r="374" spans="1:15" s="35" customFormat="1" ht="36.75" customHeight="1" x14ac:dyDescent="0.25">
      <c r="A374" s="171"/>
      <c r="B374" s="129"/>
      <c r="C374" s="129"/>
      <c r="D374" s="175"/>
      <c r="E374" s="175"/>
      <c r="F374" s="175"/>
      <c r="G374" s="175"/>
      <c r="H374" s="34" t="s">
        <v>17</v>
      </c>
      <c r="I374" s="73"/>
      <c r="J374" s="73"/>
      <c r="K374" s="55"/>
      <c r="L374" s="56">
        <f t="shared" si="52"/>
        <v>0</v>
      </c>
      <c r="M374" s="183"/>
      <c r="O374" s="36"/>
    </row>
    <row r="375" spans="1:15" s="35" customFormat="1" ht="15.75" customHeight="1" x14ac:dyDescent="0.25">
      <c r="A375" s="172"/>
      <c r="B375" s="130"/>
      <c r="C375" s="130"/>
      <c r="D375" s="176"/>
      <c r="E375" s="176"/>
      <c r="F375" s="176"/>
      <c r="G375" s="176"/>
      <c r="H375" s="34" t="s">
        <v>18</v>
      </c>
      <c r="I375" s="73"/>
      <c r="J375" s="73"/>
      <c r="K375" s="55"/>
      <c r="L375" s="56">
        <f t="shared" si="52"/>
        <v>0</v>
      </c>
      <c r="M375" s="184"/>
      <c r="O375" s="36"/>
    </row>
    <row r="376" spans="1:15" s="41" customFormat="1" ht="16.5" hidden="1" customHeight="1" x14ac:dyDescent="0.25">
      <c r="A376" s="131"/>
      <c r="B376" s="177" t="s">
        <v>462</v>
      </c>
      <c r="C376" s="177"/>
      <c r="D376" s="194"/>
      <c r="E376" s="194"/>
      <c r="F376" s="194"/>
      <c r="G376" s="194"/>
      <c r="H376" s="40" t="s">
        <v>1</v>
      </c>
      <c r="I376" s="77">
        <f>I377+I378+I379+I380+I381+I382</f>
        <v>225770.27459999998</v>
      </c>
      <c r="J376" s="77">
        <f>J377+J378+J379+J380+J381+J382</f>
        <v>224395.96917999996</v>
      </c>
      <c r="K376" s="58">
        <f t="shared" ref="K376:K389" si="57">J376/I376*100</f>
        <v>99.391281503982356</v>
      </c>
      <c r="L376" s="59">
        <f t="shared" ref="L376:L382" si="58">I376-J376</f>
        <v>1374.3054200000188</v>
      </c>
      <c r="M376" s="202"/>
      <c r="O376" s="42"/>
    </row>
    <row r="377" spans="1:15" s="41" customFormat="1" hidden="1" x14ac:dyDescent="0.25">
      <c r="A377" s="132"/>
      <c r="B377" s="178"/>
      <c r="C377" s="178"/>
      <c r="D377" s="195"/>
      <c r="E377" s="195"/>
      <c r="F377" s="195"/>
      <c r="G377" s="195"/>
      <c r="H377" s="40" t="s">
        <v>14</v>
      </c>
      <c r="I377" s="77">
        <f>I384+I566+I888+I1091+I1273+I1406+I1413+I1420+I1427+I1434+I1441</f>
        <v>4909.95208</v>
      </c>
      <c r="J377" s="77">
        <f>J384+J566+J888+J1091+J1273+J1406+J1413+J1420+J1427+J1434+J1441</f>
        <v>4904.6851200000001</v>
      </c>
      <c r="K377" s="58">
        <f t="shared" si="57"/>
        <v>99.892728891969156</v>
      </c>
      <c r="L377" s="59">
        <f t="shared" si="58"/>
        <v>5.2669599999999264</v>
      </c>
      <c r="M377" s="203"/>
      <c r="O377" s="42"/>
    </row>
    <row r="378" spans="1:15" s="41" customFormat="1" hidden="1" x14ac:dyDescent="0.25">
      <c r="A378" s="132"/>
      <c r="B378" s="178"/>
      <c r="C378" s="178"/>
      <c r="D378" s="195"/>
      <c r="E378" s="195"/>
      <c r="F378" s="195"/>
      <c r="G378" s="195"/>
      <c r="H378" s="40" t="s">
        <v>15</v>
      </c>
      <c r="I378" s="77">
        <f t="shared" ref="I378:J382" si="59">I385+I567+I889+I1092+I1274+I1407+I1414+I1421+I1428+I1435+I1442</f>
        <v>124020.78651999999</v>
      </c>
      <c r="J378" s="77">
        <f t="shared" si="59"/>
        <v>123188.01954999997</v>
      </c>
      <c r="K378" s="58">
        <f t="shared" si="57"/>
        <v>99.328526295174129</v>
      </c>
      <c r="L378" s="59">
        <f t="shared" si="58"/>
        <v>832.76697000002605</v>
      </c>
      <c r="M378" s="203"/>
      <c r="O378" s="42"/>
    </row>
    <row r="379" spans="1:15" s="41" customFormat="1" hidden="1" x14ac:dyDescent="0.25">
      <c r="A379" s="132"/>
      <c r="B379" s="178"/>
      <c r="C379" s="178"/>
      <c r="D379" s="195"/>
      <c r="E379" s="195"/>
      <c r="F379" s="195"/>
      <c r="G379" s="195"/>
      <c r="H379" s="40" t="s">
        <v>9</v>
      </c>
      <c r="I379" s="77">
        <f t="shared" si="59"/>
        <v>91413.575999999986</v>
      </c>
      <c r="J379" s="77">
        <f t="shared" si="59"/>
        <v>90932.084810000015</v>
      </c>
      <c r="K379" s="58">
        <f t="shared" si="57"/>
        <v>99.473282622703678</v>
      </c>
      <c r="L379" s="59">
        <f t="shared" si="58"/>
        <v>481.49118999997154</v>
      </c>
      <c r="M379" s="203"/>
      <c r="O379" s="42"/>
    </row>
    <row r="380" spans="1:15" s="41" customFormat="1" hidden="1" x14ac:dyDescent="0.25">
      <c r="A380" s="132"/>
      <c r="B380" s="178"/>
      <c r="C380" s="178"/>
      <c r="D380" s="195"/>
      <c r="E380" s="195"/>
      <c r="F380" s="195"/>
      <c r="G380" s="195"/>
      <c r="H380" s="40" t="s">
        <v>16</v>
      </c>
      <c r="I380" s="77">
        <f t="shared" si="59"/>
        <v>5149.13</v>
      </c>
      <c r="J380" s="77">
        <f t="shared" si="59"/>
        <v>5149.1289999999999</v>
      </c>
      <c r="K380" s="58">
        <f t="shared" si="57"/>
        <v>99.99998057924347</v>
      </c>
      <c r="L380" s="59">
        <f t="shared" si="58"/>
        <v>1.0000000002037268E-3</v>
      </c>
      <c r="M380" s="203"/>
      <c r="O380" s="42"/>
    </row>
    <row r="381" spans="1:15" s="41" customFormat="1" hidden="1" x14ac:dyDescent="0.25">
      <c r="A381" s="132"/>
      <c r="B381" s="178"/>
      <c r="C381" s="178"/>
      <c r="D381" s="195"/>
      <c r="E381" s="195"/>
      <c r="F381" s="195"/>
      <c r="G381" s="195"/>
      <c r="H381" s="40" t="s">
        <v>17</v>
      </c>
      <c r="I381" s="77">
        <f t="shared" si="59"/>
        <v>0</v>
      </c>
      <c r="J381" s="77">
        <f t="shared" si="59"/>
        <v>0</v>
      </c>
      <c r="K381" s="58">
        <v>0</v>
      </c>
      <c r="L381" s="59">
        <f t="shared" si="58"/>
        <v>0</v>
      </c>
      <c r="M381" s="203"/>
      <c r="O381" s="42"/>
    </row>
    <row r="382" spans="1:15" s="41" customFormat="1" hidden="1" x14ac:dyDescent="0.25">
      <c r="A382" s="133"/>
      <c r="B382" s="179"/>
      <c r="C382" s="179"/>
      <c r="D382" s="196"/>
      <c r="E382" s="196"/>
      <c r="F382" s="196"/>
      <c r="G382" s="196"/>
      <c r="H382" s="40" t="s">
        <v>18</v>
      </c>
      <c r="I382" s="77">
        <f t="shared" si="59"/>
        <v>276.83</v>
      </c>
      <c r="J382" s="77">
        <f t="shared" si="59"/>
        <v>222.05070000000001</v>
      </c>
      <c r="K382" s="58">
        <f t="shared" si="57"/>
        <v>80.211935122638451</v>
      </c>
      <c r="L382" s="59">
        <f t="shared" si="58"/>
        <v>54.779299999999978</v>
      </c>
      <c r="M382" s="203"/>
      <c r="O382" s="42"/>
    </row>
    <row r="383" spans="1:15" s="2" customFormat="1" ht="16.5" hidden="1" customHeight="1" x14ac:dyDescent="0.25">
      <c r="A383" s="116" t="s">
        <v>25</v>
      </c>
      <c r="B383" s="113" t="s">
        <v>152</v>
      </c>
      <c r="C383" s="113" t="s">
        <v>222</v>
      </c>
      <c r="D383" s="96">
        <v>42370</v>
      </c>
      <c r="E383" s="96">
        <v>42735</v>
      </c>
      <c r="F383" s="96">
        <v>42370</v>
      </c>
      <c r="G383" s="96">
        <v>42735</v>
      </c>
      <c r="H383" s="4" t="s">
        <v>1</v>
      </c>
      <c r="I383" s="75">
        <f>SUM(I384:I389)</f>
        <v>8483.3529999999992</v>
      </c>
      <c r="J383" s="75">
        <f>SUM(J384:J389)</f>
        <v>8405.0437000000002</v>
      </c>
      <c r="K383" s="55">
        <f t="shared" si="57"/>
        <v>99.076906265718307</v>
      </c>
      <c r="L383" s="56">
        <f>I383-J383</f>
        <v>78.309299999998984</v>
      </c>
      <c r="M383" s="225"/>
      <c r="O383" s="3"/>
    </row>
    <row r="384" spans="1:15" s="2" customFormat="1" hidden="1" x14ac:dyDescent="0.25">
      <c r="A384" s="117"/>
      <c r="B384" s="114"/>
      <c r="C384" s="114"/>
      <c r="D384" s="97"/>
      <c r="E384" s="97"/>
      <c r="F384" s="97"/>
      <c r="G384" s="97"/>
      <c r="H384" s="4" t="s">
        <v>14</v>
      </c>
      <c r="I384" s="75">
        <f t="shared" ref="I384:I389" si="60">SUM(I391,I433,I510,I524,I531)</f>
        <v>0</v>
      </c>
      <c r="J384" s="75">
        <f t="shared" ref="J384:J389" si="61">SUM(J391,J433,J510,J524,J531)</f>
        <v>0</v>
      </c>
      <c r="K384" s="55"/>
      <c r="L384" s="56">
        <f t="shared" ref="L384:L389" si="62">I384-J384</f>
        <v>0</v>
      </c>
      <c r="M384" s="181"/>
      <c r="O384" s="3"/>
    </row>
    <row r="385" spans="1:15" s="2" customFormat="1" hidden="1" x14ac:dyDescent="0.25">
      <c r="A385" s="117"/>
      <c r="B385" s="114"/>
      <c r="C385" s="114"/>
      <c r="D385" s="97"/>
      <c r="E385" s="97"/>
      <c r="F385" s="97"/>
      <c r="G385" s="97"/>
      <c r="H385" s="4" t="s">
        <v>15</v>
      </c>
      <c r="I385" s="75">
        <f t="shared" si="60"/>
        <v>2392.6999999999998</v>
      </c>
      <c r="J385" s="75">
        <f t="shared" si="61"/>
        <v>2392.6999999999998</v>
      </c>
      <c r="K385" s="55"/>
      <c r="L385" s="56">
        <f t="shared" si="62"/>
        <v>0</v>
      </c>
      <c r="M385" s="181"/>
      <c r="O385" s="3"/>
    </row>
    <row r="386" spans="1:15" s="2" customFormat="1" hidden="1" x14ac:dyDescent="0.25">
      <c r="A386" s="117"/>
      <c r="B386" s="114"/>
      <c r="C386" s="114"/>
      <c r="D386" s="97"/>
      <c r="E386" s="97"/>
      <c r="F386" s="97"/>
      <c r="G386" s="97"/>
      <c r="H386" s="4" t="s">
        <v>9</v>
      </c>
      <c r="I386" s="75">
        <f t="shared" si="60"/>
        <v>5813.8229999999994</v>
      </c>
      <c r="J386" s="75">
        <f t="shared" si="61"/>
        <v>5790.2929999999997</v>
      </c>
      <c r="K386" s="55">
        <f t="shared" si="57"/>
        <v>99.595274916350235</v>
      </c>
      <c r="L386" s="56">
        <f t="shared" si="62"/>
        <v>23.529999999999745</v>
      </c>
      <c r="M386" s="181"/>
      <c r="O386" s="3"/>
    </row>
    <row r="387" spans="1:15" s="2" customFormat="1" hidden="1" x14ac:dyDescent="0.25">
      <c r="A387" s="117"/>
      <c r="B387" s="114"/>
      <c r="C387" s="114"/>
      <c r="D387" s="97"/>
      <c r="E387" s="97"/>
      <c r="F387" s="97"/>
      <c r="G387" s="97"/>
      <c r="H387" s="4" t="s">
        <v>16</v>
      </c>
      <c r="I387" s="75"/>
      <c r="J387" s="75"/>
      <c r="K387" s="55"/>
      <c r="L387" s="56">
        <f t="shared" si="62"/>
        <v>0</v>
      </c>
      <c r="M387" s="181"/>
      <c r="O387" s="3"/>
    </row>
    <row r="388" spans="1:15" s="2" customFormat="1" hidden="1" x14ac:dyDescent="0.25">
      <c r="A388" s="117"/>
      <c r="B388" s="114"/>
      <c r="C388" s="114"/>
      <c r="D388" s="97"/>
      <c r="E388" s="97"/>
      <c r="F388" s="97"/>
      <c r="G388" s="97"/>
      <c r="H388" s="4" t="s">
        <v>17</v>
      </c>
      <c r="I388" s="75"/>
      <c r="J388" s="75"/>
      <c r="K388" s="55"/>
      <c r="L388" s="56">
        <f t="shared" si="62"/>
        <v>0</v>
      </c>
      <c r="M388" s="181"/>
      <c r="O388" s="3"/>
    </row>
    <row r="389" spans="1:15" s="2" customFormat="1" hidden="1" x14ac:dyDescent="0.25">
      <c r="A389" s="118"/>
      <c r="B389" s="115"/>
      <c r="C389" s="115"/>
      <c r="D389" s="98"/>
      <c r="E389" s="98"/>
      <c r="F389" s="98"/>
      <c r="G389" s="98"/>
      <c r="H389" s="4" t="s">
        <v>18</v>
      </c>
      <c r="I389" s="75">
        <f t="shared" si="60"/>
        <v>276.83</v>
      </c>
      <c r="J389" s="75">
        <f t="shared" si="61"/>
        <v>222.05070000000001</v>
      </c>
      <c r="K389" s="55">
        <f t="shared" si="57"/>
        <v>80.211935122638451</v>
      </c>
      <c r="L389" s="56">
        <f t="shared" si="62"/>
        <v>54.779299999999978</v>
      </c>
      <c r="M389" s="181"/>
      <c r="O389" s="3"/>
    </row>
    <row r="390" spans="1:15" s="2" customFormat="1" ht="16.5" hidden="1" customHeight="1" x14ac:dyDescent="0.25">
      <c r="A390" s="131" t="s">
        <v>26</v>
      </c>
      <c r="B390" s="113" t="s">
        <v>2</v>
      </c>
      <c r="C390" s="113" t="s">
        <v>222</v>
      </c>
      <c r="D390" s="96">
        <v>42370</v>
      </c>
      <c r="E390" s="96">
        <v>42735</v>
      </c>
      <c r="F390" s="96">
        <v>42370</v>
      </c>
      <c r="G390" s="96">
        <v>42735</v>
      </c>
      <c r="H390" s="4" t="s">
        <v>1</v>
      </c>
      <c r="I390" s="80">
        <f>SUM(I391:I396)</f>
        <v>0</v>
      </c>
      <c r="J390" s="80">
        <f>SUM(J391:J396)</f>
        <v>0</v>
      </c>
      <c r="K390" s="55"/>
      <c r="L390" s="56"/>
      <c r="M390" s="173"/>
      <c r="O390" s="3"/>
    </row>
    <row r="391" spans="1:15" s="2" customFormat="1" hidden="1" x14ac:dyDescent="0.25">
      <c r="A391" s="132"/>
      <c r="B391" s="114"/>
      <c r="C391" s="114"/>
      <c r="D391" s="97"/>
      <c r="E391" s="97"/>
      <c r="F391" s="97"/>
      <c r="G391" s="97"/>
      <c r="H391" s="4" t="s">
        <v>14</v>
      </c>
      <c r="I391" s="80"/>
      <c r="J391" s="80"/>
      <c r="K391" s="55"/>
      <c r="L391" s="56"/>
      <c r="M391" s="173"/>
      <c r="O391" s="3"/>
    </row>
    <row r="392" spans="1:15" s="2" customFormat="1" hidden="1" x14ac:dyDescent="0.25">
      <c r="A392" s="132"/>
      <c r="B392" s="114"/>
      <c r="C392" s="114"/>
      <c r="D392" s="97"/>
      <c r="E392" s="97"/>
      <c r="F392" s="97"/>
      <c r="G392" s="97"/>
      <c r="H392" s="4" t="s">
        <v>15</v>
      </c>
      <c r="I392" s="80"/>
      <c r="J392" s="80"/>
      <c r="K392" s="55"/>
      <c r="L392" s="56"/>
      <c r="M392" s="173"/>
      <c r="O392" s="3"/>
    </row>
    <row r="393" spans="1:15" s="2" customFormat="1" ht="16.5" hidden="1" customHeight="1" x14ac:dyDescent="0.25">
      <c r="A393" s="132"/>
      <c r="B393" s="114"/>
      <c r="C393" s="114"/>
      <c r="D393" s="97"/>
      <c r="E393" s="97"/>
      <c r="F393" s="97"/>
      <c r="G393" s="97"/>
      <c r="H393" s="4" t="s">
        <v>9</v>
      </c>
      <c r="I393" s="80" t="s">
        <v>8</v>
      </c>
      <c r="J393" s="80" t="s">
        <v>8</v>
      </c>
      <c r="K393" s="55"/>
      <c r="L393" s="56"/>
      <c r="M393" s="173" t="s">
        <v>21</v>
      </c>
      <c r="O393" s="3"/>
    </row>
    <row r="394" spans="1:15" s="2" customFormat="1" hidden="1" x14ac:dyDescent="0.25">
      <c r="A394" s="132"/>
      <c r="B394" s="114"/>
      <c r="C394" s="114"/>
      <c r="D394" s="97"/>
      <c r="E394" s="97"/>
      <c r="F394" s="97"/>
      <c r="G394" s="97"/>
      <c r="H394" s="4" t="s">
        <v>16</v>
      </c>
      <c r="I394" s="80"/>
      <c r="J394" s="80"/>
      <c r="K394" s="55"/>
      <c r="L394" s="56"/>
      <c r="M394" s="173"/>
      <c r="O394" s="3"/>
    </row>
    <row r="395" spans="1:15" s="2" customFormat="1" hidden="1" x14ac:dyDescent="0.25">
      <c r="A395" s="132"/>
      <c r="B395" s="114"/>
      <c r="C395" s="114"/>
      <c r="D395" s="97"/>
      <c r="E395" s="97"/>
      <c r="F395" s="97"/>
      <c r="G395" s="97"/>
      <c r="H395" s="4" t="s">
        <v>17</v>
      </c>
      <c r="I395" s="80"/>
      <c r="J395" s="80"/>
      <c r="K395" s="55"/>
      <c r="L395" s="56"/>
      <c r="M395" s="173"/>
      <c r="O395" s="3"/>
    </row>
    <row r="396" spans="1:15" s="2" customFormat="1" hidden="1" x14ac:dyDescent="0.25">
      <c r="A396" s="133"/>
      <c r="B396" s="115"/>
      <c r="C396" s="115"/>
      <c r="D396" s="98"/>
      <c r="E396" s="98"/>
      <c r="F396" s="98"/>
      <c r="G396" s="98"/>
      <c r="H396" s="4" t="s">
        <v>18</v>
      </c>
      <c r="I396" s="80"/>
      <c r="J396" s="80"/>
      <c r="K396" s="55"/>
      <c r="L396" s="56"/>
      <c r="M396" s="173"/>
      <c r="O396" s="3"/>
    </row>
    <row r="397" spans="1:15" s="2" customFormat="1" ht="16.5" hidden="1" customHeight="1" x14ac:dyDescent="0.25">
      <c r="A397" s="116" t="s">
        <v>28</v>
      </c>
      <c r="B397" s="113" t="s">
        <v>196</v>
      </c>
      <c r="C397" s="113" t="s">
        <v>222</v>
      </c>
      <c r="D397" s="96">
        <v>42370</v>
      </c>
      <c r="E397" s="96">
        <v>42735</v>
      </c>
      <c r="F397" s="96">
        <v>42370</v>
      </c>
      <c r="G397" s="96">
        <v>42735</v>
      </c>
      <c r="H397" s="4" t="s">
        <v>1</v>
      </c>
      <c r="I397" s="80">
        <f>SUM(I398:I403)</f>
        <v>0</v>
      </c>
      <c r="J397" s="80">
        <f>SUM(J398:J403)</f>
        <v>0</v>
      </c>
      <c r="K397" s="55"/>
      <c r="L397" s="56"/>
      <c r="M397" s="181" t="s">
        <v>368</v>
      </c>
      <c r="O397" s="3"/>
    </row>
    <row r="398" spans="1:15" s="2" customFormat="1" hidden="1" x14ac:dyDescent="0.25">
      <c r="A398" s="117"/>
      <c r="B398" s="114"/>
      <c r="C398" s="114"/>
      <c r="D398" s="97"/>
      <c r="E398" s="97"/>
      <c r="F398" s="97"/>
      <c r="G398" s="97"/>
      <c r="H398" s="4" t="s">
        <v>14</v>
      </c>
      <c r="I398" s="80"/>
      <c r="J398" s="80"/>
      <c r="K398" s="55"/>
      <c r="L398" s="56"/>
      <c r="M398" s="181"/>
      <c r="O398" s="3"/>
    </row>
    <row r="399" spans="1:15" s="2" customFormat="1" hidden="1" x14ac:dyDescent="0.25">
      <c r="A399" s="117"/>
      <c r="B399" s="114"/>
      <c r="C399" s="114"/>
      <c r="D399" s="97"/>
      <c r="E399" s="97"/>
      <c r="F399" s="97"/>
      <c r="G399" s="97"/>
      <c r="H399" s="4" t="s">
        <v>15</v>
      </c>
      <c r="I399" s="80"/>
      <c r="J399" s="80"/>
      <c r="K399" s="55"/>
      <c r="L399" s="56"/>
      <c r="M399" s="181"/>
      <c r="O399" s="3"/>
    </row>
    <row r="400" spans="1:15" s="2" customFormat="1" hidden="1" x14ac:dyDescent="0.25">
      <c r="A400" s="117"/>
      <c r="B400" s="114"/>
      <c r="C400" s="114"/>
      <c r="D400" s="97"/>
      <c r="E400" s="97"/>
      <c r="F400" s="97"/>
      <c r="G400" s="97"/>
      <c r="H400" s="4" t="s">
        <v>9</v>
      </c>
      <c r="I400" s="80" t="s">
        <v>8</v>
      </c>
      <c r="J400" s="80" t="s">
        <v>8</v>
      </c>
      <c r="K400" s="55"/>
      <c r="L400" s="56"/>
      <c r="M400" s="181"/>
      <c r="O400" s="3"/>
    </row>
    <row r="401" spans="1:15" s="2" customFormat="1" hidden="1" x14ac:dyDescent="0.25">
      <c r="A401" s="117"/>
      <c r="B401" s="114"/>
      <c r="C401" s="114"/>
      <c r="D401" s="97"/>
      <c r="E401" s="97"/>
      <c r="F401" s="97"/>
      <c r="G401" s="97"/>
      <c r="H401" s="4" t="s">
        <v>16</v>
      </c>
      <c r="I401" s="80"/>
      <c r="J401" s="80"/>
      <c r="K401" s="55"/>
      <c r="L401" s="56"/>
      <c r="M401" s="181"/>
      <c r="O401" s="3"/>
    </row>
    <row r="402" spans="1:15" s="2" customFormat="1" ht="18.75" hidden="1" customHeight="1" x14ac:dyDescent="0.25">
      <c r="A402" s="117"/>
      <c r="B402" s="114"/>
      <c r="C402" s="114"/>
      <c r="D402" s="97"/>
      <c r="E402" s="97"/>
      <c r="F402" s="97"/>
      <c r="G402" s="97"/>
      <c r="H402" s="4" t="s">
        <v>17</v>
      </c>
      <c r="I402" s="80"/>
      <c r="J402" s="80"/>
      <c r="K402" s="55"/>
      <c r="L402" s="56"/>
      <c r="M402" s="181"/>
      <c r="O402" s="3"/>
    </row>
    <row r="403" spans="1:15" s="2" customFormat="1" ht="20.25" hidden="1" customHeight="1" x14ac:dyDescent="0.25">
      <c r="A403" s="118"/>
      <c r="B403" s="115"/>
      <c r="C403" s="115"/>
      <c r="D403" s="98"/>
      <c r="E403" s="98"/>
      <c r="F403" s="98"/>
      <c r="G403" s="98"/>
      <c r="H403" s="4" t="s">
        <v>18</v>
      </c>
      <c r="I403" s="80"/>
      <c r="J403" s="80"/>
      <c r="K403" s="55"/>
      <c r="L403" s="56"/>
      <c r="M403" s="181"/>
      <c r="O403" s="3"/>
    </row>
    <row r="404" spans="1:15" s="2" customFormat="1" ht="16.5" hidden="1" customHeight="1" x14ac:dyDescent="0.25">
      <c r="A404" s="116" t="s">
        <v>29</v>
      </c>
      <c r="B404" s="113" t="s">
        <v>345</v>
      </c>
      <c r="C404" s="113" t="s">
        <v>222</v>
      </c>
      <c r="D404" s="96">
        <v>42370</v>
      </c>
      <c r="E404" s="96">
        <v>42735</v>
      </c>
      <c r="F404" s="96">
        <v>42370</v>
      </c>
      <c r="G404" s="96">
        <v>42735</v>
      </c>
      <c r="H404" s="4" t="s">
        <v>1</v>
      </c>
      <c r="I404" s="80">
        <f>SUM(I405:I410)</f>
        <v>0</v>
      </c>
      <c r="J404" s="80">
        <f>SUM(J405:J410)</f>
        <v>0</v>
      </c>
      <c r="K404" s="55"/>
      <c r="L404" s="56"/>
      <c r="M404" s="173" t="s">
        <v>22</v>
      </c>
      <c r="O404" s="3"/>
    </row>
    <row r="405" spans="1:15" s="2" customFormat="1" hidden="1" x14ac:dyDescent="0.25">
      <c r="A405" s="117"/>
      <c r="B405" s="114"/>
      <c r="C405" s="114"/>
      <c r="D405" s="97"/>
      <c r="E405" s="97"/>
      <c r="F405" s="97"/>
      <c r="G405" s="97"/>
      <c r="H405" s="4" t="s">
        <v>14</v>
      </c>
      <c r="I405" s="80"/>
      <c r="J405" s="80"/>
      <c r="K405" s="55"/>
      <c r="L405" s="56"/>
      <c r="M405" s="173"/>
      <c r="O405" s="3"/>
    </row>
    <row r="406" spans="1:15" s="2" customFormat="1" hidden="1" x14ac:dyDescent="0.25">
      <c r="A406" s="117"/>
      <c r="B406" s="114"/>
      <c r="C406" s="114"/>
      <c r="D406" s="97"/>
      <c r="E406" s="97"/>
      <c r="F406" s="97"/>
      <c r="G406" s="97"/>
      <c r="H406" s="4" t="s">
        <v>15</v>
      </c>
      <c r="I406" s="80"/>
      <c r="J406" s="80"/>
      <c r="K406" s="55"/>
      <c r="L406" s="56"/>
      <c r="M406" s="173"/>
      <c r="O406" s="3"/>
    </row>
    <row r="407" spans="1:15" s="2" customFormat="1" hidden="1" x14ac:dyDescent="0.25">
      <c r="A407" s="117"/>
      <c r="B407" s="114"/>
      <c r="C407" s="114"/>
      <c r="D407" s="97"/>
      <c r="E407" s="97"/>
      <c r="F407" s="97"/>
      <c r="G407" s="97"/>
      <c r="H407" s="4" t="s">
        <v>9</v>
      </c>
      <c r="I407" s="80" t="s">
        <v>8</v>
      </c>
      <c r="J407" s="80" t="s">
        <v>8</v>
      </c>
      <c r="K407" s="55"/>
      <c r="L407" s="56"/>
      <c r="M407" s="173"/>
      <c r="O407" s="3"/>
    </row>
    <row r="408" spans="1:15" s="2" customFormat="1" hidden="1" x14ac:dyDescent="0.25">
      <c r="A408" s="117"/>
      <c r="B408" s="114"/>
      <c r="C408" s="114"/>
      <c r="D408" s="97"/>
      <c r="E408" s="97"/>
      <c r="F408" s="97"/>
      <c r="G408" s="97"/>
      <c r="H408" s="4" t="s">
        <v>16</v>
      </c>
      <c r="I408" s="80"/>
      <c r="J408" s="80"/>
      <c r="K408" s="55"/>
      <c r="L408" s="56"/>
      <c r="M408" s="173"/>
      <c r="O408" s="3"/>
    </row>
    <row r="409" spans="1:15" s="2" customFormat="1" hidden="1" x14ac:dyDescent="0.25">
      <c r="A409" s="117"/>
      <c r="B409" s="114"/>
      <c r="C409" s="114"/>
      <c r="D409" s="97"/>
      <c r="E409" s="97"/>
      <c r="F409" s="97"/>
      <c r="G409" s="97"/>
      <c r="H409" s="4" t="s">
        <v>17</v>
      </c>
      <c r="I409" s="80"/>
      <c r="J409" s="80"/>
      <c r="K409" s="55"/>
      <c r="L409" s="56"/>
      <c r="M409" s="173"/>
      <c r="O409" s="3"/>
    </row>
    <row r="410" spans="1:15" s="2" customFormat="1" hidden="1" x14ac:dyDescent="0.25">
      <c r="A410" s="118"/>
      <c r="B410" s="115"/>
      <c r="C410" s="115"/>
      <c r="D410" s="98"/>
      <c r="E410" s="98"/>
      <c r="F410" s="98"/>
      <c r="G410" s="98"/>
      <c r="H410" s="4" t="s">
        <v>18</v>
      </c>
      <c r="I410" s="80"/>
      <c r="J410" s="80"/>
      <c r="K410" s="55"/>
      <c r="L410" s="56"/>
      <c r="M410" s="173"/>
      <c r="O410" s="3"/>
    </row>
    <row r="411" spans="1:15" s="2" customFormat="1" ht="16.5" hidden="1" customHeight="1" x14ac:dyDescent="0.25">
      <c r="A411" s="116" t="s">
        <v>32</v>
      </c>
      <c r="B411" s="113" t="s">
        <v>197</v>
      </c>
      <c r="C411" s="113" t="s">
        <v>222</v>
      </c>
      <c r="D411" s="96">
        <v>42370</v>
      </c>
      <c r="E411" s="96">
        <v>42735</v>
      </c>
      <c r="F411" s="96">
        <v>42370</v>
      </c>
      <c r="G411" s="96">
        <v>42735</v>
      </c>
      <c r="H411" s="4" t="s">
        <v>1</v>
      </c>
      <c r="I411" s="80">
        <f>SUM(I412:I417)</f>
        <v>0</v>
      </c>
      <c r="J411" s="80">
        <f>SUM(J412:J417)</f>
        <v>0</v>
      </c>
      <c r="K411" s="63"/>
      <c r="L411" s="54"/>
      <c r="M411" s="173" t="s">
        <v>23</v>
      </c>
      <c r="O411" s="3"/>
    </row>
    <row r="412" spans="1:15" s="2" customFormat="1" hidden="1" x14ac:dyDescent="0.25">
      <c r="A412" s="117"/>
      <c r="B412" s="114"/>
      <c r="C412" s="114"/>
      <c r="D412" s="97"/>
      <c r="E412" s="97"/>
      <c r="F412" s="97"/>
      <c r="G412" s="97"/>
      <c r="H412" s="4" t="s">
        <v>14</v>
      </c>
      <c r="I412" s="80"/>
      <c r="J412" s="80"/>
      <c r="K412" s="63"/>
      <c r="L412" s="54"/>
      <c r="M412" s="173"/>
      <c r="O412" s="3"/>
    </row>
    <row r="413" spans="1:15" s="2" customFormat="1" hidden="1" x14ac:dyDescent="0.25">
      <c r="A413" s="117"/>
      <c r="B413" s="114"/>
      <c r="C413" s="114"/>
      <c r="D413" s="97"/>
      <c r="E413" s="97"/>
      <c r="F413" s="97"/>
      <c r="G413" s="97"/>
      <c r="H413" s="4" t="s">
        <v>15</v>
      </c>
      <c r="I413" s="80"/>
      <c r="J413" s="80"/>
      <c r="K413" s="63"/>
      <c r="L413" s="54"/>
      <c r="M413" s="173"/>
      <c r="O413" s="3"/>
    </row>
    <row r="414" spans="1:15" s="2" customFormat="1" hidden="1" x14ac:dyDescent="0.25">
      <c r="A414" s="117"/>
      <c r="B414" s="114"/>
      <c r="C414" s="114"/>
      <c r="D414" s="97"/>
      <c r="E414" s="97"/>
      <c r="F414" s="97"/>
      <c r="G414" s="97"/>
      <c r="H414" s="4" t="s">
        <v>9</v>
      </c>
      <c r="I414" s="80" t="s">
        <v>8</v>
      </c>
      <c r="J414" s="80" t="s">
        <v>8</v>
      </c>
      <c r="K414" s="63"/>
      <c r="L414" s="54"/>
      <c r="M414" s="173"/>
      <c r="O414" s="3"/>
    </row>
    <row r="415" spans="1:15" s="2" customFormat="1" hidden="1" x14ac:dyDescent="0.25">
      <c r="A415" s="117"/>
      <c r="B415" s="114"/>
      <c r="C415" s="114"/>
      <c r="D415" s="97"/>
      <c r="E415" s="97"/>
      <c r="F415" s="97"/>
      <c r="G415" s="97"/>
      <c r="H415" s="4" t="s">
        <v>16</v>
      </c>
      <c r="I415" s="80"/>
      <c r="J415" s="80"/>
      <c r="K415" s="63"/>
      <c r="L415" s="54"/>
      <c r="M415" s="173"/>
      <c r="O415" s="3"/>
    </row>
    <row r="416" spans="1:15" s="2" customFormat="1" hidden="1" x14ac:dyDescent="0.25">
      <c r="A416" s="117"/>
      <c r="B416" s="114"/>
      <c r="C416" s="114"/>
      <c r="D416" s="97"/>
      <c r="E416" s="97"/>
      <c r="F416" s="97"/>
      <c r="G416" s="97"/>
      <c r="H416" s="4" t="s">
        <v>17</v>
      </c>
      <c r="I416" s="80"/>
      <c r="J416" s="80"/>
      <c r="K416" s="63"/>
      <c r="L416" s="54"/>
      <c r="M416" s="173"/>
      <c r="O416" s="3"/>
    </row>
    <row r="417" spans="1:15" s="2" customFormat="1" hidden="1" x14ac:dyDescent="0.25">
      <c r="A417" s="118"/>
      <c r="B417" s="115"/>
      <c r="C417" s="115"/>
      <c r="D417" s="98"/>
      <c r="E417" s="98"/>
      <c r="F417" s="98"/>
      <c r="G417" s="98"/>
      <c r="H417" s="4" t="s">
        <v>18</v>
      </c>
      <c r="I417" s="80"/>
      <c r="J417" s="80"/>
      <c r="K417" s="63"/>
      <c r="L417" s="54"/>
      <c r="M417" s="173"/>
      <c r="O417" s="3"/>
    </row>
    <row r="418" spans="1:15" s="2" customFormat="1" ht="16.5" hidden="1" customHeight="1" x14ac:dyDescent="0.25">
      <c r="A418" s="116" t="s">
        <v>154</v>
      </c>
      <c r="B418" s="113" t="s">
        <v>11</v>
      </c>
      <c r="C418" s="113" t="s">
        <v>222</v>
      </c>
      <c r="D418" s="96">
        <v>42370</v>
      </c>
      <c r="E418" s="96">
        <v>42735</v>
      </c>
      <c r="F418" s="96">
        <v>42370</v>
      </c>
      <c r="G418" s="96">
        <v>42735</v>
      </c>
      <c r="H418" s="4" t="s">
        <v>1</v>
      </c>
      <c r="I418" s="80">
        <f>SUM(I419:I424)</f>
        <v>0</v>
      </c>
      <c r="J418" s="80">
        <f>SUM(J419:J424)</f>
        <v>0</v>
      </c>
      <c r="K418" s="66"/>
      <c r="L418" s="62"/>
      <c r="M418" s="173"/>
      <c r="O418" s="3"/>
    </row>
    <row r="419" spans="1:15" s="2" customFormat="1" hidden="1" x14ac:dyDescent="0.25">
      <c r="A419" s="117"/>
      <c r="B419" s="114"/>
      <c r="C419" s="114"/>
      <c r="D419" s="97"/>
      <c r="E419" s="97"/>
      <c r="F419" s="97"/>
      <c r="G419" s="97"/>
      <c r="H419" s="4" t="s">
        <v>14</v>
      </c>
      <c r="I419" s="80"/>
      <c r="J419" s="80"/>
      <c r="K419" s="63"/>
      <c r="L419" s="54"/>
      <c r="M419" s="173"/>
      <c r="O419" s="3"/>
    </row>
    <row r="420" spans="1:15" s="2" customFormat="1" hidden="1" x14ac:dyDescent="0.25">
      <c r="A420" s="117"/>
      <c r="B420" s="114"/>
      <c r="C420" s="114"/>
      <c r="D420" s="97"/>
      <c r="E420" s="97"/>
      <c r="F420" s="97"/>
      <c r="G420" s="97"/>
      <c r="H420" s="4" t="s">
        <v>15</v>
      </c>
      <c r="I420" s="80"/>
      <c r="J420" s="80"/>
      <c r="K420" s="66"/>
      <c r="L420" s="62"/>
      <c r="M420" s="173"/>
      <c r="O420" s="3"/>
    </row>
    <row r="421" spans="1:15" s="2" customFormat="1" hidden="1" x14ac:dyDescent="0.25">
      <c r="A421" s="117"/>
      <c r="B421" s="114"/>
      <c r="C421" s="114"/>
      <c r="D421" s="97"/>
      <c r="E421" s="97"/>
      <c r="F421" s="97"/>
      <c r="G421" s="97"/>
      <c r="H421" s="4" t="s">
        <v>9</v>
      </c>
      <c r="I421" s="80" t="s">
        <v>8</v>
      </c>
      <c r="J421" s="80" t="s">
        <v>8</v>
      </c>
      <c r="K421" s="63"/>
      <c r="L421" s="54"/>
      <c r="M421" s="173"/>
      <c r="O421" s="3"/>
    </row>
    <row r="422" spans="1:15" s="2" customFormat="1" hidden="1" x14ac:dyDescent="0.25">
      <c r="A422" s="117"/>
      <c r="B422" s="114"/>
      <c r="C422" s="114"/>
      <c r="D422" s="97"/>
      <c r="E422" s="97"/>
      <c r="F422" s="97"/>
      <c r="G422" s="97"/>
      <c r="H422" s="4" t="s">
        <v>16</v>
      </c>
      <c r="I422" s="80"/>
      <c r="J422" s="80"/>
      <c r="K422" s="63"/>
      <c r="L422" s="54"/>
      <c r="M422" s="173"/>
      <c r="O422" s="3"/>
    </row>
    <row r="423" spans="1:15" s="2" customFormat="1" hidden="1" x14ac:dyDescent="0.25">
      <c r="A423" s="117"/>
      <c r="B423" s="114"/>
      <c r="C423" s="114"/>
      <c r="D423" s="97"/>
      <c r="E423" s="97"/>
      <c r="F423" s="97"/>
      <c r="G423" s="97"/>
      <c r="H423" s="4" t="s">
        <v>17</v>
      </c>
      <c r="I423" s="80"/>
      <c r="J423" s="80"/>
      <c r="K423" s="63"/>
      <c r="L423" s="54"/>
      <c r="M423" s="173"/>
      <c r="O423" s="3"/>
    </row>
    <row r="424" spans="1:15" s="2" customFormat="1" hidden="1" x14ac:dyDescent="0.25">
      <c r="A424" s="118"/>
      <c r="B424" s="115"/>
      <c r="C424" s="115"/>
      <c r="D424" s="98"/>
      <c r="E424" s="98"/>
      <c r="F424" s="98"/>
      <c r="G424" s="98"/>
      <c r="H424" s="4" t="s">
        <v>18</v>
      </c>
      <c r="I424" s="80"/>
      <c r="J424" s="80"/>
      <c r="K424" s="63"/>
      <c r="L424" s="54"/>
      <c r="M424" s="173"/>
      <c r="O424" s="3"/>
    </row>
    <row r="425" spans="1:15" s="2" customFormat="1" ht="16.5" hidden="1" customHeight="1" x14ac:dyDescent="0.25">
      <c r="A425" s="116" t="s">
        <v>155</v>
      </c>
      <c r="B425" s="113" t="s">
        <v>125</v>
      </c>
      <c r="C425" s="113" t="s">
        <v>222</v>
      </c>
      <c r="D425" s="96">
        <v>42370</v>
      </c>
      <c r="E425" s="96">
        <v>42735</v>
      </c>
      <c r="F425" s="96">
        <v>42370</v>
      </c>
      <c r="G425" s="96">
        <v>42735</v>
      </c>
      <c r="H425" s="4" t="s">
        <v>1</v>
      </c>
      <c r="I425" s="80">
        <f>SUM(I426:I431)</f>
        <v>0</v>
      </c>
      <c r="J425" s="80">
        <f>SUM(J426:J431)</f>
        <v>0</v>
      </c>
      <c r="K425" s="63"/>
      <c r="L425" s="54"/>
      <c r="M425" s="173" t="s">
        <v>23</v>
      </c>
      <c r="O425" s="3"/>
    </row>
    <row r="426" spans="1:15" s="2" customFormat="1" hidden="1" x14ac:dyDescent="0.25">
      <c r="A426" s="117"/>
      <c r="B426" s="114"/>
      <c r="C426" s="114"/>
      <c r="D426" s="97"/>
      <c r="E426" s="97"/>
      <c r="F426" s="97"/>
      <c r="G426" s="97"/>
      <c r="H426" s="4" t="s">
        <v>14</v>
      </c>
      <c r="I426" s="80"/>
      <c r="J426" s="80"/>
      <c r="K426" s="63"/>
      <c r="L426" s="54"/>
      <c r="M426" s="173"/>
      <c r="O426" s="3"/>
    </row>
    <row r="427" spans="1:15" s="2" customFormat="1" hidden="1" x14ac:dyDescent="0.25">
      <c r="A427" s="117"/>
      <c r="B427" s="114"/>
      <c r="C427" s="114"/>
      <c r="D427" s="97"/>
      <c r="E427" s="97"/>
      <c r="F427" s="97"/>
      <c r="G427" s="97"/>
      <c r="H427" s="4" t="s">
        <v>15</v>
      </c>
      <c r="I427" s="80"/>
      <c r="J427" s="80"/>
      <c r="K427" s="63"/>
      <c r="L427" s="54"/>
      <c r="M427" s="173"/>
      <c r="O427" s="3"/>
    </row>
    <row r="428" spans="1:15" s="2" customFormat="1" hidden="1" x14ac:dyDescent="0.25">
      <c r="A428" s="117"/>
      <c r="B428" s="114"/>
      <c r="C428" s="114"/>
      <c r="D428" s="97"/>
      <c r="E428" s="97"/>
      <c r="F428" s="97"/>
      <c r="G428" s="97"/>
      <c r="H428" s="4" t="s">
        <v>9</v>
      </c>
      <c r="I428" s="80" t="s">
        <v>8</v>
      </c>
      <c r="J428" s="80" t="s">
        <v>8</v>
      </c>
      <c r="K428" s="63"/>
      <c r="L428" s="54"/>
      <c r="M428" s="173"/>
      <c r="O428" s="3"/>
    </row>
    <row r="429" spans="1:15" s="2" customFormat="1" hidden="1" x14ac:dyDescent="0.25">
      <c r="A429" s="117"/>
      <c r="B429" s="114"/>
      <c r="C429" s="114"/>
      <c r="D429" s="97"/>
      <c r="E429" s="97"/>
      <c r="F429" s="97"/>
      <c r="G429" s="97"/>
      <c r="H429" s="4" t="s">
        <v>16</v>
      </c>
      <c r="I429" s="80"/>
      <c r="J429" s="80"/>
      <c r="K429" s="63"/>
      <c r="L429" s="54"/>
      <c r="M429" s="173"/>
      <c r="O429" s="3"/>
    </row>
    <row r="430" spans="1:15" s="2" customFormat="1" hidden="1" x14ac:dyDescent="0.25">
      <c r="A430" s="117"/>
      <c r="B430" s="114"/>
      <c r="C430" s="114"/>
      <c r="D430" s="97"/>
      <c r="E430" s="97"/>
      <c r="F430" s="97"/>
      <c r="G430" s="97"/>
      <c r="H430" s="4" t="s">
        <v>17</v>
      </c>
      <c r="I430" s="80"/>
      <c r="J430" s="80"/>
      <c r="K430" s="63"/>
      <c r="L430" s="54"/>
      <c r="M430" s="173"/>
      <c r="O430" s="3"/>
    </row>
    <row r="431" spans="1:15" s="2" customFormat="1" hidden="1" x14ac:dyDescent="0.25">
      <c r="A431" s="118"/>
      <c r="B431" s="115"/>
      <c r="C431" s="115"/>
      <c r="D431" s="98"/>
      <c r="E431" s="98"/>
      <c r="F431" s="98"/>
      <c r="G431" s="98"/>
      <c r="H431" s="4" t="s">
        <v>18</v>
      </c>
      <c r="I431" s="80"/>
      <c r="J431" s="80"/>
      <c r="K431" s="63"/>
      <c r="L431" s="54"/>
      <c r="M431" s="173"/>
      <c r="O431" s="3"/>
    </row>
    <row r="432" spans="1:15" s="2" customFormat="1" ht="16.5" hidden="1" customHeight="1" x14ac:dyDescent="0.25">
      <c r="A432" s="131" t="s">
        <v>33</v>
      </c>
      <c r="B432" s="113" t="s">
        <v>12</v>
      </c>
      <c r="C432" s="113" t="s">
        <v>349</v>
      </c>
      <c r="D432" s="96">
        <v>42370</v>
      </c>
      <c r="E432" s="96">
        <v>42735</v>
      </c>
      <c r="F432" s="96">
        <v>42370</v>
      </c>
      <c r="G432" s="96">
        <v>42735</v>
      </c>
      <c r="H432" s="4" t="s">
        <v>1</v>
      </c>
      <c r="I432" s="80">
        <f>SUM(I433:I438)</f>
        <v>0</v>
      </c>
      <c r="J432" s="80">
        <f>SUM(J433:J438)</f>
        <v>0</v>
      </c>
      <c r="K432" s="63"/>
      <c r="L432" s="54"/>
      <c r="M432" s="173" t="s">
        <v>24</v>
      </c>
      <c r="O432" s="3"/>
    </row>
    <row r="433" spans="1:15" s="2" customFormat="1" hidden="1" x14ac:dyDescent="0.25">
      <c r="A433" s="132"/>
      <c r="B433" s="114"/>
      <c r="C433" s="114"/>
      <c r="D433" s="97"/>
      <c r="E433" s="97"/>
      <c r="F433" s="97"/>
      <c r="G433" s="97"/>
      <c r="H433" s="4" t="s">
        <v>14</v>
      </c>
      <c r="I433" s="80">
        <f>SUM(I440,I447,I454,I482,I489,I461,I475,I496,I503)</f>
        <v>0</v>
      </c>
      <c r="J433" s="80">
        <f t="shared" ref="J433:J438" si="63">SUM(J440,J447,J454,J482,J489,J461,J475,J496,J503)</f>
        <v>0</v>
      </c>
      <c r="K433" s="63"/>
      <c r="L433" s="54"/>
      <c r="M433" s="173"/>
      <c r="O433" s="3"/>
    </row>
    <row r="434" spans="1:15" s="2" customFormat="1" hidden="1" x14ac:dyDescent="0.25">
      <c r="A434" s="132"/>
      <c r="B434" s="114"/>
      <c r="C434" s="114"/>
      <c r="D434" s="97"/>
      <c r="E434" s="97"/>
      <c r="F434" s="97"/>
      <c r="G434" s="97"/>
      <c r="H434" s="4" t="s">
        <v>15</v>
      </c>
      <c r="I434" s="80">
        <f t="shared" ref="I434:I438" si="64">SUM(I441,I448,I455,I483,I490,I462,I476,I497,I504)</f>
        <v>0</v>
      </c>
      <c r="J434" s="80">
        <f t="shared" si="63"/>
        <v>0</v>
      </c>
      <c r="K434" s="63"/>
      <c r="L434" s="54"/>
      <c r="M434" s="173"/>
      <c r="O434" s="3"/>
    </row>
    <row r="435" spans="1:15" s="2" customFormat="1" ht="13.5" hidden="1" customHeight="1" x14ac:dyDescent="0.25">
      <c r="A435" s="132"/>
      <c r="B435" s="114"/>
      <c r="C435" s="114"/>
      <c r="D435" s="97"/>
      <c r="E435" s="97"/>
      <c r="F435" s="97"/>
      <c r="G435" s="97"/>
      <c r="H435" s="4" t="s">
        <v>9</v>
      </c>
      <c r="I435" s="80">
        <f t="shared" si="64"/>
        <v>0</v>
      </c>
      <c r="J435" s="80">
        <f t="shared" si="63"/>
        <v>0</v>
      </c>
      <c r="K435" s="63"/>
      <c r="L435" s="54"/>
      <c r="M435" s="173"/>
      <c r="O435" s="3"/>
    </row>
    <row r="436" spans="1:15" s="2" customFormat="1" hidden="1" x14ac:dyDescent="0.25">
      <c r="A436" s="132"/>
      <c r="B436" s="114"/>
      <c r="C436" s="114"/>
      <c r="D436" s="97"/>
      <c r="E436" s="97"/>
      <c r="F436" s="97"/>
      <c r="G436" s="97"/>
      <c r="H436" s="4" t="s">
        <v>16</v>
      </c>
      <c r="I436" s="80">
        <f t="shared" si="64"/>
        <v>0</v>
      </c>
      <c r="J436" s="80">
        <f t="shared" si="63"/>
        <v>0</v>
      </c>
      <c r="K436" s="63"/>
      <c r="L436" s="54"/>
      <c r="M436" s="173"/>
      <c r="O436" s="3"/>
    </row>
    <row r="437" spans="1:15" s="2" customFormat="1" hidden="1" x14ac:dyDescent="0.25">
      <c r="A437" s="132"/>
      <c r="B437" s="114"/>
      <c r="C437" s="114"/>
      <c r="D437" s="97"/>
      <c r="E437" s="97"/>
      <c r="F437" s="97"/>
      <c r="G437" s="97"/>
      <c r="H437" s="4" t="s">
        <v>17</v>
      </c>
      <c r="I437" s="80">
        <f t="shared" si="64"/>
        <v>0</v>
      </c>
      <c r="J437" s="80">
        <f t="shared" si="63"/>
        <v>0</v>
      </c>
      <c r="K437" s="63"/>
      <c r="L437" s="54"/>
      <c r="M437" s="173"/>
      <c r="O437" s="3"/>
    </row>
    <row r="438" spans="1:15" s="2" customFormat="1" hidden="1" x14ac:dyDescent="0.25">
      <c r="A438" s="133"/>
      <c r="B438" s="115"/>
      <c r="C438" s="115"/>
      <c r="D438" s="98"/>
      <c r="E438" s="98"/>
      <c r="F438" s="98"/>
      <c r="G438" s="98"/>
      <c r="H438" s="4" t="s">
        <v>18</v>
      </c>
      <c r="I438" s="80">
        <f t="shared" si="64"/>
        <v>0</v>
      </c>
      <c r="J438" s="80">
        <f t="shared" si="63"/>
        <v>0</v>
      </c>
      <c r="K438" s="63"/>
      <c r="L438" s="54"/>
      <c r="M438" s="173"/>
      <c r="O438" s="3"/>
    </row>
    <row r="439" spans="1:15" s="2" customFormat="1" ht="16.5" hidden="1" customHeight="1" x14ac:dyDescent="0.25">
      <c r="A439" s="116" t="s">
        <v>34</v>
      </c>
      <c r="B439" s="113" t="s">
        <v>126</v>
      </c>
      <c r="C439" s="113" t="s">
        <v>349</v>
      </c>
      <c r="D439" s="96">
        <v>42370</v>
      </c>
      <c r="E439" s="96">
        <v>42735</v>
      </c>
      <c r="F439" s="96">
        <v>42370</v>
      </c>
      <c r="G439" s="96">
        <v>42735</v>
      </c>
      <c r="H439" s="4" t="s">
        <v>1</v>
      </c>
      <c r="I439" s="80"/>
      <c r="J439" s="80"/>
      <c r="K439" s="63"/>
      <c r="L439" s="54"/>
      <c r="M439" s="173" t="s">
        <v>303</v>
      </c>
      <c r="O439" s="3"/>
    </row>
    <row r="440" spans="1:15" s="2" customFormat="1" hidden="1" x14ac:dyDescent="0.25">
      <c r="A440" s="117"/>
      <c r="B440" s="114"/>
      <c r="C440" s="114"/>
      <c r="D440" s="97"/>
      <c r="E440" s="97"/>
      <c r="F440" s="97"/>
      <c r="G440" s="97"/>
      <c r="H440" s="4" t="s">
        <v>14</v>
      </c>
      <c r="I440" s="80"/>
      <c r="J440" s="80"/>
      <c r="K440" s="63"/>
      <c r="L440" s="54"/>
      <c r="M440" s="173"/>
      <c r="O440" s="3"/>
    </row>
    <row r="441" spans="1:15" s="2" customFormat="1" hidden="1" x14ac:dyDescent="0.25">
      <c r="A441" s="117"/>
      <c r="B441" s="114"/>
      <c r="C441" s="114"/>
      <c r="D441" s="97"/>
      <c r="E441" s="97"/>
      <c r="F441" s="97"/>
      <c r="G441" s="97"/>
      <c r="H441" s="4" t="s">
        <v>15</v>
      </c>
      <c r="I441" s="80"/>
      <c r="J441" s="80"/>
      <c r="K441" s="63"/>
      <c r="L441" s="54"/>
      <c r="M441" s="173"/>
      <c r="O441" s="3"/>
    </row>
    <row r="442" spans="1:15" s="2" customFormat="1" hidden="1" x14ac:dyDescent="0.25">
      <c r="A442" s="117"/>
      <c r="B442" s="114"/>
      <c r="C442" s="114"/>
      <c r="D442" s="97"/>
      <c r="E442" s="97"/>
      <c r="F442" s="97"/>
      <c r="G442" s="97"/>
      <c r="H442" s="4" t="s">
        <v>9</v>
      </c>
      <c r="I442" s="80" t="s">
        <v>8</v>
      </c>
      <c r="J442" s="80" t="s">
        <v>8</v>
      </c>
      <c r="K442" s="63"/>
      <c r="L442" s="54"/>
      <c r="M442" s="173"/>
      <c r="O442" s="3"/>
    </row>
    <row r="443" spans="1:15" s="2" customFormat="1" hidden="1" x14ac:dyDescent="0.25">
      <c r="A443" s="117"/>
      <c r="B443" s="114"/>
      <c r="C443" s="114"/>
      <c r="D443" s="97"/>
      <c r="E443" s="97"/>
      <c r="F443" s="97"/>
      <c r="G443" s="97"/>
      <c r="H443" s="4" t="s">
        <v>16</v>
      </c>
      <c r="I443" s="80"/>
      <c r="J443" s="80"/>
      <c r="K443" s="63"/>
      <c r="L443" s="54"/>
      <c r="M443" s="173"/>
      <c r="O443" s="3"/>
    </row>
    <row r="444" spans="1:15" s="2" customFormat="1" hidden="1" x14ac:dyDescent="0.25">
      <c r="A444" s="117"/>
      <c r="B444" s="114"/>
      <c r="C444" s="114"/>
      <c r="D444" s="97"/>
      <c r="E444" s="97"/>
      <c r="F444" s="97"/>
      <c r="G444" s="97"/>
      <c r="H444" s="4" t="s">
        <v>17</v>
      </c>
      <c r="I444" s="80"/>
      <c r="J444" s="80"/>
      <c r="K444" s="63"/>
      <c r="L444" s="54"/>
      <c r="M444" s="173"/>
      <c r="O444" s="3"/>
    </row>
    <row r="445" spans="1:15" s="2" customFormat="1" hidden="1" x14ac:dyDescent="0.25">
      <c r="A445" s="118"/>
      <c r="B445" s="115"/>
      <c r="C445" s="115"/>
      <c r="D445" s="98"/>
      <c r="E445" s="98"/>
      <c r="F445" s="98"/>
      <c r="G445" s="98"/>
      <c r="H445" s="4" t="s">
        <v>18</v>
      </c>
      <c r="I445" s="80"/>
      <c r="J445" s="80"/>
      <c r="K445" s="63"/>
      <c r="L445" s="54"/>
      <c r="M445" s="173"/>
      <c r="O445" s="3"/>
    </row>
    <row r="446" spans="1:15" s="2" customFormat="1" ht="16.5" hidden="1" customHeight="1" x14ac:dyDescent="0.25">
      <c r="A446" s="116" t="s">
        <v>36</v>
      </c>
      <c r="B446" s="113" t="s">
        <v>128</v>
      </c>
      <c r="C446" s="113" t="s">
        <v>349</v>
      </c>
      <c r="D446" s="96">
        <v>42370</v>
      </c>
      <c r="E446" s="96">
        <v>42735</v>
      </c>
      <c r="F446" s="96">
        <v>42370</v>
      </c>
      <c r="G446" s="96">
        <v>42735</v>
      </c>
      <c r="H446" s="4" t="s">
        <v>1</v>
      </c>
      <c r="I446" s="80">
        <f>SUM(I447:I452)</f>
        <v>0</v>
      </c>
      <c r="J446" s="80">
        <f>SUM(J447:J452)</f>
        <v>0</v>
      </c>
      <c r="K446" s="63"/>
      <c r="L446" s="54"/>
      <c r="M446" s="173" t="s">
        <v>304</v>
      </c>
      <c r="O446" s="3"/>
    </row>
    <row r="447" spans="1:15" s="2" customFormat="1" hidden="1" x14ac:dyDescent="0.25">
      <c r="A447" s="117"/>
      <c r="B447" s="114"/>
      <c r="C447" s="114"/>
      <c r="D447" s="97"/>
      <c r="E447" s="97"/>
      <c r="F447" s="97"/>
      <c r="G447" s="97"/>
      <c r="H447" s="4" t="s">
        <v>14</v>
      </c>
      <c r="I447" s="80"/>
      <c r="J447" s="80"/>
      <c r="K447" s="63"/>
      <c r="L447" s="54"/>
      <c r="M447" s="173"/>
      <c r="O447" s="3"/>
    </row>
    <row r="448" spans="1:15" s="2" customFormat="1" hidden="1" x14ac:dyDescent="0.25">
      <c r="A448" s="117"/>
      <c r="B448" s="114"/>
      <c r="C448" s="114"/>
      <c r="D448" s="97"/>
      <c r="E448" s="97"/>
      <c r="F448" s="97"/>
      <c r="G448" s="97"/>
      <c r="H448" s="4" t="s">
        <v>15</v>
      </c>
      <c r="I448" s="80"/>
      <c r="J448" s="80"/>
      <c r="K448" s="63"/>
      <c r="L448" s="54"/>
      <c r="M448" s="173"/>
      <c r="O448" s="3"/>
    </row>
    <row r="449" spans="1:15" s="2" customFormat="1" hidden="1" x14ac:dyDescent="0.25">
      <c r="A449" s="117"/>
      <c r="B449" s="114"/>
      <c r="C449" s="114"/>
      <c r="D449" s="97"/>
      <c r="E449" s="97"/>
      <c r="F449" s="97"/>
      <c r="G449" s="97"/>
      <c r="H449" s="4" t="s">
        <v>9</v>
      </c>
      <c r="I449" s="80" t="s">
        <v>8</v>
      </c>
      <c r="J449" s="80" t="s">
        <v>8</v>
      </c>
      <c r="K449" s="63"/>
      <c r="L449" s="54"/>
      <c r="M449" s="173"/>
      <c r="O449" s="3"/>
    </row>
    <row r="450" spans="1:15" s="2" customFormat="1" hidden="1" x14ac:dyDescent="0.25">
      <c r="A450" s="117"/>
      <c r="B450" s="114"/>
      <c r="C450" s="114"/>
      <c r="D450" s="97"/>
      <c r="E450" s="97"/>
      <c r="F450" s="97"/>
      <c r="G450" s="97"/>
      <c r="H450" s="4" t="s">
        <v>16</v>
      </c>
      <c r="I450" s="80"/>
      <c r="J450" s="80"/>
      <c r="K450" s="63"/>
      <c r="L450" s="54"/>
      <c r="M450" s="173"/>
      <c r="O450" s="3"/>
    </row>
    <row r="451" spans="1:15" s="2" customFormat="1" hidden="1" x14ac:dyDescent="0.25">
      <c r="A451" s="117"/>
      <c r="B451" s="114"/>
      <c r="C451" s="114"/>
      <c r="D451" s="97"/>
      <c r="E451" s="97"/>
      <c r="F451" s="97"/>
      <c r="G451" s="97"/>
      <c r="H451" s="4" t="s">
        <v>17</v>
      </c>
      <c r="I451" s="80"/>
      <c r="J451" s="80"/>
      <c r="K451" s="63"/>
      <c r="L451" s="54"/>
      <c r="M451" s="173"/>
      <c r="O451" s="3"/>
    </row>
    <row r="452" spans="1:15" s="2" customFormat="1" hidden="1" x14ac:dyDescent="0.25">
      <c r="A452" s="118"/>
      <c r="B452" s="115"/>
      <c r="C452" s="115"/>
      <c r="D452" s="98"/>
      <c r="E452" s="98"/>
      <c r="F452" s="98"/>
      <c r="G452" s="98"/>
      <c r="H452" s="4" t="s">
        <v>18</v>
      </c>
      <c r="I452" s="80"/>
      <c r="J452" s="80"/>
      <c r="K452" s="55"/>
      <c r="L452" s="56"/>
      <c r="M452" s="173"/>
      <c r="O452" s="3"/>
    </row>
    <row r="453" spans="1:15" s="2" customFormat="1" ht="16.5" hidden="1" customHeight="1" x14ac:dyDescent="0.25">
      <c r="A453" s="116" t="s">
        <v>156</v>
      </c>
      <c r="B453" s="113" t="s">
        <v>127</v>
      </c>
      <c r="C453" s="113" t="s">
        <v>349</v>
      </c>
      <c r="D453" s="96">
        <v>42370</v>
      </c>
      <c r="E453" s="96">
        <v>42735</v>
      </c>
      <c r="F453" s="96">
        <v>42370</v>
      </c>
      <c r="G453" s="96">
        <v>42735</v>
      </c>
      <c r="H453" s="4" t="s">
        <v>1</v>
      </c>
      <c r="I453" s="80">
        <f>SUM(I454:I459)</f>
        <v>0</v>
      </c>
      <c r="J453" s="80">
        <f>SUM(J454:J459)</f>
        <v>0</v>
      </c>
      <c r="K453" s="55"/>
      <c r="L453" s="56"/>
      <c r="M453" s="181" t="s">
        <v>369</v>
      </c>
      <c r="O453" s="3"/>
    </row>
    <row r="454" spans="1:15" s="2" customFormat="1" hidden="1" x14ac:dyDescent="0.25">
      <c r="A454" s="117"/>
      <c r="B454" s="114"/>
      <c r="C454" s="114"/>
      <c r="D454" s="97"/>
      <c r="E454" s="97"/>
      <c r="F454" s="97"/>
      <c r="G454" s="97"/>
      <c r="H454" s="4" t="s">
        <v>14</v>
      </c>
      <c r="I454" s="80"/>
      <c r="J454" s="80"/>
      <c r="K454" s="55"/>
      <c r="L454" s="56"/>
      <c r="M454" s="181"/>
      <c r="O454" s="3"/>
    </row>
    <row r="455" spans="1:15" s="2" customFormat="1" hidden="1" x14ac:dyDescent="0.25">
      <c r="A455" s="117"/>
      <c r="B455" s="114"/>
      <c r="C455" s="114"/>
      <c r="D455" s="97"/>
      <c r="E455" s="97"/>
      <c r="F455" s="97"/>
      <c r="G455" s="97"/>
      <c r="H455" s="4" t="s">
        <v>15</v>
      </c>
      <c r="I455" s="80"/>
      <c r="J455" s="80"/>
      <c r="K455" s="55"/>
      <c r="L455" s="56"/>
      <c r="M455" s="181"/>
      <c r="O455" s="3"/>
    </row>
    <row r="456" spans="1:15" s="2" customFormat="1" hidden="1" x14ac:dyDescent="0.25">
      <c r="A456" s="117"/>
      <c r="B456" s="114"/>
      <c r="C456" s="114"/>
      <c r="D456" s="97"/>
      <c r="E456" s="97"/>
      <c r="F456" s="97"/>
      <c r="G456" s="97"/>
      <c r="H456" s="4" t="s">
        <v>9</v>
      </c>
      <c r="I456" s="80">
        <v>0</v>
      </c>
      <c r="J456" s="80">
        <v>0</v>
      </c>
      <c r="K456" s="55"/>
      <c r="L456" s="56"/>
      <c r="M456" s="181"/>
      <c r="O456" s="3"/>
    </row>
    <row r="457" spans="1:15" s="2" customFormat="1" hidden="1" x14ac:dyDescent="0.25">
      <c r="A457" s="117"/>
      <c r="B457" s="114"/>
      <c r="C457" s="114"/>
      <c r="D457" s="97"/>
      <c r="E457" s="97"/>
      <c r="F457" s="97"/>
      <c r="G457" s="97"/>
      <c r="H457" s="4" t="s">
        <v>16</v>
      </c>
      <c r="I457" s="80"/>
      <c r="J457" s="80"/>
      <c r="K457" s="55"/>
      <c r="L457" s="56"/>
      <c r="M457" s="181"/>
      <c r="O457" s="3"/>
    </row>
    <row r="458" spans="1:15" s="2" customFormat="1" hidden="1" x14ac:dyDescent="0.25">
      <c r="A458" s="117"/>
      <c r="B458" s="114"/>
      <c r="C458" s="114"/>
      <c r="D458" s="97"/>
      <c r="E458" s="97"/>
      <c r="F458" s="97"/>
      <c r="G458" s="97"/>
      <c r="H458" s="4" t="s">
        <v>17</v>
      </c>
      <c r="I458" s="80"/>
      <c r="J458" s="80"/>
      <c r="K458" s="55"/>
      <c r="L458" s="56"/>
      <c r="M458" s="181"/>
      <c r="O458" s="3"/>
    </row>
    <row r="459" spans="1:15" s="2" customFormat="1" hidden="1" x14ac:dyDescent="0.25">
      <c r="A459" s="118"/>
      <c r="B459" s="115"/>
      <c r="C459" s="115"/>
      <c r="D459" s="98"/>
      <c r="E459" s="98"/>
      <c r="F459" s="98"/>
      <c r="G459" s="98"/>
      <c r="H459" s="4" t="s">
        <v>18</v>
      </c>
      <c r="I459" s="80"/>
      <c r="J459" s="80"/>
      <c r="K459" s="55"/>
      <c r="L459" s="56"/>
      <c r="M459" s="181"/>
      <c r="O459" s="3"/>
    </row>
    <row r="460" spans="1:15" s="2" customFormat="1" ht="16.5" hidden="1" customHeight="1" x14ac:dyDescent="0.25">
      <c r="A460" s="116" t="s">
        <v>157</v>
      </c>
      <c r="B460" s="113" t="s">
        <v>214</v>
      </c>
      <c r="C460" s="113" t="s">
        <v>349</v>
      </c>
      <c r="D460" s="96">
        <v>42370</v>
      </c>
      <c r="E460" s="96">
        <v>42735</v>
      </c>
      <c r="F460" s="96">
        <v>42370</v>
      </c>
      <c r="G460" s="96">
        <v>42735</v>
      </c>
      <c r="H460" s="4" t="s">
        <v>1</v>
      </c>
      <c r="I460" s="80">
        <f>SUM(I461:I466)</f>
        <v>0</v>
      </c>
      <c r="J460" s="80">
        <f>SUM(J461:J466)</f>
        <v>0</v>
      </c>
      <c r="K460" s="55"/>
      <c r="L460" s="56"/>
      <c r="M460" s="102"/>
      <c r="O460" s="3"/>
    </row>
    <row r="461" spans="1:15" s="2" customFormat="1" hidden="1" x14ac:dyDescent="0.25">
      <c r="A461" s="117"/>
      <c r="B461" s="114"/>
      <c r="C461" s="114"/>
      <c r="D461" s="97"/>
      <c r="E461" s="97"/>
      <c r="F461" s="97"/>
      <c r="G461" s="97"/>
      <c r="H461" s="4" t="s">
        <v>14</v>
      </c>
      <c r="I461" s="80"/>
      <c r="J461" s="80"/>
      <c r="K461" s="55"/>
      <c r="L461" s="56"/>
      <c r="M461" s="108"/>
      <c r="O461" s="3"/>
    </row>
    <row r="462" spans="1:15" s="2" customFormat="1" hidden="1" x14ac:dyDescent="0.25">
      <c r="A462" s="117"/>
      <c r="B462" s="114"/>
      <c r="C462" s="114"/>
      <c r="D462" s="97"/>
      <c r="E462" s="97"/>
      <c r="F462" s="97"/>
      <c r="G462" s="97"/>
      <c r="H462" s="4" t="s">
        <v>15</v>
      </c>
      <c r="I462" s="80"/>
      <c r="J462" s="80"/>
      <c r="K462" s="63"/>
      <c r="L462" s="54"/>
      <c r="M462" s="108"/>
      <c r="O462" s="3"/>
    </row>
    <row r="463" spans="1:15" s="2" customFormat="1" hidden="1" x14ac:dyDescent="0.25">
      <c r="A463" s="117"/>
      <c r="B463" s="114"/>
      <c r="C463" s="114"/>
      <c r="D463" s="97"/>
      <c r="E463" s="97"/>
      <c r="F463" s="97"/>
      <c r="G463" s="97"/>
      <c r="H463" s="4" t="s">
        <v>9</v>
      </c>
      <c r="I463" s="80"/>
      <c r="J463" s="80"/>
      <c r="K463" s="63"/>
      <c r="L463" s="54"/>
      <c r="M463" s="108"/>
      <c r="O463" s="3"/>
    </row>
    <row r="464" spans="1:15" s="2" customFormat="1" hidden="1" x14ac:dyDescent="0.25">
      <c r="A464" s="117"/>
      <c r="B464" s="114"/>
      <c r="C464" s="114"/>
      <c r="D464" s="97"/>
      <c r="E464" s="97"/>
      <c r="F464" s="97"/>
      <c r="G464" s="97"/>
      <c r="H464" s="4" t="s">
        <v>16</v>
      </c>
      <c r="I464" s="80"/>
      <c r="J464" s="80"/>
      <c r="K464" s="63"/>
      <c r="L464" s="54"/>
      <c r="M464" s="108"/>
      <c r="O464" s="3"/>
    </row>
    <row r="465" spans="1:15" s="2" customFormat="1" hidden="1" x14ac:dyDescent="0.25">
      <c r="A465" s="117"/>
      <c r="B465" s="114"/>
      <c r="C465" s="114"/>
      <c r="D465" s="97"/>
      <c r="E465" s="97"/>
      <c r="F465" s="97"/>
      <c r="G465" s="97"/>
      <c r="H465" s="4" t="s">
        <v>17</v>
      </c>
      <c r="I465" s="80"/>
      <c r="J465" s="80"/>
      <c r="K465" s="63"/>
      <c r="L465" s="54"/>
      <c r="M465" s="108"/>
      <c r="O465" s="3"/>
    </row>
    <row r="466" spans="1:15" s="2" customFormat="1" hidden="1" x14ac:dyDescent="0.25">
      <c r="A466" s="118"/>
      <c r="B466" s="115"/>
      <c r="C466" s="115"/>
      <c r="D466" s="98"/>
      <c r="E466" s="98"/>
      <c r="F466" s="98"/>
      <c r="G466" s="98"/>
      <c r="H466" s="4" t="s">
        <v>18</v>
      </c>
      <c r="I466" s="80"/>
      <c r="J466" s="80"/>
      <c r="K466" s="63"/>
      <c r="L466" s="54"/>
      <c r="M466" s="109"/>
      <c r="O466" s="3"/>
    </row>
    <row r="467" spans="1:15" s="2" customFormat="1" ht="16.5" hidden="1" customHeight="1" x14ac:dyDescent="0.25">
      <c r="A467" s="116" t="s">
        <v>158</v>
      </c>
      <c r="B467" s="113" t="s">
        <v>218</v>
      </c>
      <c r="C467" s="113" t="s">
        <v>349</v>
      </c>
      <c r="D467" s="96">
        <v>42370</v>
      </c>
      <c r="E467" s="96">
        <v>42735</v>
      </c>
      <c r="F467" s="96">
        <v>42370</v>
      </c>
      <c r="G467" s="96">
        <v>42735</v>
      </c>
      <c r="H467" s="4" t="s">
        <v>1</v>
      </c>
      <c r="I467" s="80">
        <f>SUM(I468:I473)</f>
        <v>0</v>
      </c>
      <c r="J467" s="80">
        <f>SUM(J468:J473)</f>
        <v>0</v>
      </c>
      <c r="K467" s="63"/>
      <c r="L467" s="54"/>
      <c r="M467" s="102"/>
      <c r="O467" s="3"/>
    </row>
    <row r="468" spans="1:15" s="2" customFormat="1" hidden="1" x14ac:dyDescent="0.25">
      <c r="A468" s="117"/>
      <c r="B468" s="114"/>
      <c r="C468" s="114"/>
      <c r="D468" s="97"/>
      <c r="E468" s="97"/>
      <c r="F468" s="97"/>
      <c r="G468" s="97"/>
      <c r="H468" s="4" t="s">
        <v>14</v>
      </c>
      <c r="I468" s="80"/>
      <c r="J468" s="80"/>
      <c r="K468" s="63"/>
      <c r="L468" s="54"/>
      <c r="M468" s="108"/>
      <c r="O468" s="3"/>
    </row>
    <row r="469" spans="1:15" s="2" customFormat="1" hidden="1" x14ac:dyDescent="0.25">
      <c r="A469" s="117"/>
      <c r="B469" s="114"/>
      <c r="C469" s="114"/>
      <c r="D469" s="97"/>
      <c r="E469" s="97"/>
      <c r="F469" s="97"/>
      <c r="G469" s="97"/>
      <c r="H469" s="4" t="s">
        <v>15</v>
      </c>
      <c r="I469" s="80"/>
      <c r="J469" s="80"/>
      <c r="K469" s="63"/>
      <c r="L469" s="54"/>
      <c r="M469" s="108"/>
      <c r="O469" s="3"/>
    </row>
    <row r="470" spans="1:15" s="2" customFormat="1" hidden="1" x14ac:dyDescent="0.25">
      <c r="A470" s="117"/>
      <c r="B470" s="114"/>
      <c r="C470" s="114"/>
      <c r="D470" s="97"/>
      <c r="E470" s="97"/>
      <c r="F470" s="97"/>
      <c r="G470" s="97"/>
      <c r="H470" s="4" t="s">
        <v>9</v>
      </c>
      <c r="I470" s="80">
        <v>0</v>
      </c>
      <c r="J470" s="80">
        <v>0</v>
      </c>
      <c r="K470" s="63"/>
      <c r="L470" s="54"/>
      <c r="M470" s="108"/>
      <c r="O470" s="3"/>
    </row>
    <row r="471" spans="1:15" s="2" customFormat="1" hidden="1" x14ac:dyDescent="0.25">
      <c r="A471" s="117"/>
      <c r="B471" s="114"/>
      <c r="C471" s="114"/>
      <c r="D471" s="97"/>
      <c r="E471" s="97"/>
      <c r="F471" s="97"/>
      <c r="G471" s="97"/>
      <c r="H471" s="4" t="s">
        <v>16</v>
      </c>
      <c r="I471" s="80"/>
      <c r="J471" s="80"/>
      <c r="K471" s="63"/>
      <c r="L471" s="54"/>
      <c r="M471" s="108"/>
      <c r="O471" s="3"/>
    </row>
    <row r="472" spans="1:15" s="2" customFormat="1" hidden="1" x14ac:dyDescent="0.25">
      <c r="A472" s="117"/>
      <c r="B472" s="114"/>
      <c r="C472" s="114"/>
      <c r="D472" s="97"/>
      <c r="E472" s="97"/>
      <c r="F472" s="97"/>
      <c r="G472" s="97"/>
      <c r="H472" s="4" t="s">
        <v>17</v>
      </c>
      <c r="I472" s="80"/>
      <c r="J472" s="80"/>
      <c r="K472" s="63"/>
      <c r="L472" s="54"/>
      <c r="M472" s="108"/>
      <c r="O472" s="3"/>
    </row>
    <row r="473" spans="1:15" s="2" customFormat="1" hidden="1" x14ac:dyDescent="0.25">
      <c r="A473" s="118"/>
      <c r="B473" s="115"/>
      <c r="C473" s="115"/>
      <c r="D473" s="98"/>
      <c r="E473" s="98"/>
      <c r="F473" s="98"/>
      <c r="G473" s="98"/>
      <c r="H473" s="4" t="s">
        <v>18</v>
      </c>
      <c r="I473" s="80"/>
      <c r="J473" s="80"/>
      <c r="K473" s="63"/>
      <c r="L473" s="54"/>
      <c r="M473" s="109"/>
      <c r="O473" s="3"/>
    </row>
    <row r="474" spans="1:15" s="2" customFormat="1" ht="16.5" hidden="1" customHeight="1" x14ac:dyDescent="0.25">
      <c r="A474" s="116" t="s">
        <v>212</v>
      </c>
      <c r="B474" s="113" t="s">
        <v>219</v>
      </c>
      <c r="C474" s="113" t="s">
        <v>349</v>
      </c>
      <c r="D474" s="96">
        <v>42370</v>
      </c>
      <c r="E474" s="96">
        <v>42735</v>
      </c>
      <c r="F474" s="96">
        <v>42370</v>
      </c>
      <c r="G474" s="96">
        <v>42735</v>
      </c>
      <c r="H474" s="4" t="s">
        <v>1</v>
      </c>
      <c r="I474" s="80">
        <f>SUM(I475:I480)</f>
        <v>0</v>
      </c>
      <c r="J474" s="80">
        <f>SUM(J475:J480)</f>
        <v>0</v>
      </c>
      <c r="K474" s="63"/>
      <c r="L474" s="54"/>
      <c r="M474" s="102"/>
      <c r="O474" s="3"/>
    </row>
    <row r="475" spans="1:15" s="2" customFormat="1" hidden="1" x14ac:dyDescent="0.25">
      <c r="A475" s="117"/>
      <c r="B475" s="114"/>
      <c r="C475" s="114"/>
      <c r="D475" s="97"/>
      <c r="E475" s="97"/>
      <c r="F475" s="97"/>
      <c r="G475" s="97"/>
      <c r="H475" s="4" t="s">
        <v>14</v>
      </c>
      <c r="I475" s="80"/>
      <c r="J475" s="80"/>
      <c r="K475" s="63"/>
      <c r="L475" s="54"/>
      <c r="M475" s="108"/>
      <c r="O475" s="3"/>
    </row>
    <row r="476" spans="1:15" s="2" customFormat="1" hidden="1" x14ac:dyDescent="0.25">
      <c r="A476" s="117"/>
      <c r="B476" s="114"/>
      <c r="C476" s="114"/>
      <c r="D476" s="97"/>
      <c r="E476" s="97"/>
      <c r="F476" s="97"/>
      <c r="G476" s="97"/>
      <c r="H476" s="4" t="s">
        <v>15</v>
      </c>
      <c r="I476" s="80"/>
      <c r="J476" s="80"/>
      <c r="K476" s="63"/>
      <c r="L476" s="54"/>
      <c r="M476" s="108"/>
      <c r="O476" s="3"/>
    </row>
    <row r="477" spans="1:15" s="2" customFormat="1" hidden="1" x14ac:dyDescent="0.25">
      <c r="A477" s="117"/>
      <c r="B477" s="114"/>
      <c r="C477" s="114"/>
      <c r="D477" s="97"/>
      <c r="E477" s="97"/>
      <c r="F477" s="97"/>
      <c r="G477" s="97"/>
      <c r="H477" s="4" t="s">
        <v>9</v>
      </c>
      <c r="I477" s="80"/>
      <c r="J477" s="80"/>
      <c r="K477" s="63"/>
      <c r="L477" s="54"/>
      <c r="M477" s="108"/>
      <c r="O477" s="3"/>
    </row>
    <row r="478" spans="1:15" s="2" customFormat="1" hidden="1" x14ac:dyDescent="0.25">
      <c r="A478" s="117"/>
      <c r="B478" s="114"/>
      <c r="C478" s="114"/>
      <c r="D478" s="97"/>
      <c r="E478" s="97"/>
      <c r="F478" s="97"/>
      <c r="G478" s="97"/>
      <c r="H478" s="4" t="s">
        <v>16</v>
      </c>
      <c r="I478" s="80"/>
      <c r="J478" s="80"/>
      <c r="K478" s="63"/>
      <c r="L478" s="54"/>
      <c r="M478" s="108"/>
      <c r="O478" s="3"/>
    </row>
    <row r="479" spans="1:15" s="2" customFormat="1" hidden="1" x14ac:dyDescent="0.25">
      <c r="A479" s="117"/>
      <c r="B479" s="114"/>
      <c r="C479" s="114"/>
      <c r="D479" s="97"/>
      <c r="E479" s="97"/>
      <c r="F479" s="97"/>
      <c r="G479" s="97"/>
      <c r="H479" s="4" t="s">
        <v>17</v>
      </c>
      <c r="I479" s="80"/>
      <c r="J479" s="80"/>
      <c r="K479" s="63"/>
      <c r="L479" s="54"/>
      <c r="M479" s="108"/>
      <c r="O479" s="3"/>
    </row>
    <row r="480" spans="1:15" s="2" customFormat="1" hidden="1" x14ac:dyDescent="0.25">
      <c r="A480" s="118"/>
      <c r="B480" s="115"/>
      <c r="C480" s="115"/>
      <c r="D480" s="98"/>
      <c r="E480" s="98"/>
      <c r="F480" s="98"/>
      <c r="G480" s="98"/>
      <c r="H480" s="4" t="s">
        <v>18</v>
      </c>
      <c r="I480" s="80"/>
      <c r="J480" s="80"/>
      <c r="K480" s="63"/>
      <c r="L480" s="54"/>
      <c r="M480" s="109"/>
      <c r="O480" s="3"/>
    </row>
    <row r="481" spans="1:15" s="2" customFormat="1" ht="16.5" hidden="1" customHeight="1" x14ac:dyDescent="0.25">
      <c r="A481" s="116" t="s">
        <v>213</v>
      </c>
      <c r="B481" s="113" t="s">
        <v>129</v>
      </c>
      <c r="C481" s="113" t="s">
        <v>349</v>
      </c>
      <c r="D481" s="96">
        <v>42370</v>
      </c>
      <c r="E481" s="96">
        <v>42735</v>
      </c>
      <c r="F481" s="96">
        <v>42370</v>
      </c>
      <c r="G481" s="96">
        <v>42735</v>
      </c>
      <c r="H481" s="4" t="s">
        <v>1</v>
      </c>
      <c r="I481" s="80">
        <f>SUM(I482:I487)</f>
        <v>0</v>
      </c>
      <c r="J481" s="80">
        <f>SUM(J482:J487)</f>
        <v>0</v>
      </c>
      <c r="K481" s="63"/>
      <c r="L481" s="54"/>
      <c r="M481" s="173"/>
      <c r="O481" s="3"/>
    </row>
    <row r="482" spans="1:15" s="2" customFormat="1" hidden="1" x14ac:dyDescent="0.25">
      <c r="A482" s="117"/>
      <c r="B482" s="114"/>
      <c r="C482" s="114"/>
      <c r="D482" s="97"/>
      <c r="E482" s="97"/>
      <c r="F482" s="97"/>
      <c r="G482" s="97"/>
      <c r="H482" s="4" t="s">
        <v>14</v>
      </c>
      <c r="I482" s="80"/>
      <c r="J482" s="80"/>
      <c r="K482" s="63"/>
      <c r="L482" s="54"/>
      <c r="M482" s="173"/>
      <c r="O482" s="3"/>
    </row>
    <row r="483" spans="1:15" s="2" customFormat="1" hidden="1" x14ac:dyDescent="0.25">
      <c r="A483" s="117"/>
      <c r="B483" s="114"/>
      <c r="C483" s="114"/>
      <c r="D483" s="97"/>
      <c r="E483" s="97"/>
      <c r="F483" s="97"/>
      <c r="G483" s="97"/>
      <c r="H483" s="4" t="s">
        <v>15</v>
      </c>
      <c r="I483" s="80"/>
      <c r="J483" s="80"/>
      <c r="K483" s="63"/>
      <c r="L483" s="54"/>
      <c r="M483" s="173"/>
      <c r="O483" s="3"/>
    </row>
    <row r="484" spans="1:15" s="2" customFormat="1" hidden="1" x14ac:dyDescent="0.25">
      <c r="A484" s="117"/>
      <c r="B484" s="114"/>
      <c r="C484" s="114"/>
      <c r="D484" s="97"/>
      <c r="E484" s="97"/>
      <c r="F484" s="97"/>
      <c r="G484" s="97"/>
      <c r="H484" s="4" t="s">
        <v>9</v>
      </c>
      <c r="I484" s="80"/>
      <c r="J484" s="80"/>
      <c r="K484" s="63"/>
      <c r="L484" s="54"/>
      <c r="M484" s="173"/>
      <c r="O484" s="3"/>
    </row>
    <row r="485" spans="1:15" s="2" customFormat="1" hidden="1" x14ac:dyDescent="0.25">
      <c r="A485" s="117"/>
      <c r="B485" s="114"/>
      <c r="C485" s="114"/>
      <c r="D485" s="97"/>
      <c r="E485" s="97"/>
      <c r="F485" s="97"/>
      <c r="G485" s="97"/>
      <c r="H485" s="4" t="s">
        <v>16</v>
      </c>
      <c r="I485" s="80"/>
      <c r="J485" s="80"/>
      <c r="K485" s="63"/>
      <c r="L485" s="54"/>
      <c r="M485" s="173"/>
      <c r="O485" s="3"/>
    </row>
    <row r="486" spans="1:15" s="2" customFormat="1" hidden="1" x14ac:dyDescent="0.25">
      <c r="A486" s="117"/>
      <c r="B486" s="114"/>
      <c r="C486" s="114"/>
      <c r="D486" s="97"/>
      <c r="E486" s="97"/>
      <c r="F486" s="97"/>
      <c r="G486" s="97"/>
      <c r="H486" s="4" t="s">
        <v>17</v>
      </c>
      <c r="I486" s="80"/>
      <c r="J486" s="80"/>
      <c r="K486" s="63"/>
      <c r="L486" s="54"/>
      <c r="M486" s="173"/>
      <c r="O486" s="3"/>
    </row>
    <row r="487" spans="1:15" s="2" customFormat="1" hidden="1" x14ac:dyDescent="0.25">
      <c r="A487" s="118"/>
      <c r="B487" s="115"/>
      <c r="C487" s="115"/>
      <c r="D487" s="98"/>
      <c r="E487" s="98"/>
      <c r="F487" s="98"/>
      <c r="G487" s="98"/>
      <c r="H487" s="4" t="s">
        <v>18</v>
      </c>
      <c r="I487" s="80"/>
      <c r="J487" s="80"/>
      <c r="K487" s="63"/>
      <c r="L487" s="54"/>
      <c r="M487" s="173"/>
      <c r="O487" s="3"/>
    </row>
    <row r="488" spans="1:15" s="2" customFormat="1" ht="16.5" hidden="1" customHeight="1" x14ac:dyDescent="0.25">
      <c r="A488" s="116" t="s">
        <v>215</v>
      </c>
      <c r="B488" s="113" t="s">
        <v>130</v>
      </c>
      <c r="C488" s="113" t="s">
        <v>349</v>
      </c>
      <c r="D488" s="96">
        <v>42370</v>
      </c>
      <c r="E488" s="96">
        <v>42735</v>
      </c>
      <c r="F488" s="96">
        <v>42370</v>
      </c>
      <c r="G488" s="96">
        <v>42735</v>
      </c>
      <c r="H488" s="4" t="s">
        <v>1</v>
      </c>
      <c r="I488" s="80"/>
      <c r="J488" s="80"/>
      <c r="K488" s="63"/>
      <c r="L488" s="54"/>
      <c r="M488" s="173" t="s">
        <v>305</v>
      </c>
      <c r="O488" s="3"/>
    </row>
    <row r="489" spans="1:15" s="2" customFormat="1" hidden="1" x14ac:dyDescent="0.25">
      <c r="A489" s="117"/>
      <c r="B489" s="114"/>
      <c r="C489" s="114"/>
      <c r="D489" s="97"/>
      <c r="E489" s="97"/>
      <c r="F489" s="97"/>
      <c r="G489" s="97"/>
      <c r="H489" s="4" t="s">
        <v>14</v>
      </c>
      <c r="I489" s="80"/>
      <c r="J489" s="80"/>
      <c r="K489" s="63"/>
      <c r="L489" s="54"/>
      <c r="M489" s="173"/>
      <c r="O489" s="3"/>
    </row>
    <row r="490" spans="1:15" s="2" customFormat="1" hidden="1" x14ac:dyDescent="0.25">
      <c r="A490" s="117"/>
      <c r="B490" s="114"/>
      <c r="C490" s="114"/>
      <c r="D490" s="97"/>
      <c r="E490" s="97"/>
      <c r="F490" s="97"/>
      <c r="G490" s="97"/>
      <c r="H490" s="4" t="s">
        <v>15</v>
      </c>
      <c r="I490" s="80"/>
      <c r="J490" s="80"/>
      <c r="K490" s="63"/>
      <c r="L490" s="54"/>
      <c r="M490" s="173"/>
      <c r="O490" s="3"/>
    </row>
    <row r="491" spans="1:15" s="2" customFormat="1" hidden="1" x14ac:dyDescent="0.25">
      <c r="A491" s="117"/>
      <c r="B491" s="114"/>
      <c r="C491" s="114"/>
      <c r="D491" s="97"/>
      <c r="E491" s="97"/>
      <c r="F491" s="97"/>
      <c r="G491" s="97"/>
      <c r="H491" s="4" t="s">
        <v>9</v>
      </c>
      <c r="I491" s="80" t="s">
        <v>8</v>
      </c>
      <c r="J491" s="80" t="s">
        <v>8</v>
      </c>
      <c r="K491" s="63"/>
      <c r="L491" s="54"/>
      <c r="M491" s="173"/>
      <c r="O491" s="3"/>
    </row>
    <row r="492" spans="1:15" s="2" customFormat="1" hidden="1" x14ac:dyDescent="0.25">
      <c r="A492" s="117"/>
      <c r="B492" s="114"/>
      <c r="C492" s="114"/>
      <c r="D492" s="97"/>
      <c r="E492" s="97"/>
      <c r="F492" s="97"/>
      <c r="G492" s="97"/>
      <c r="H492" s="4" t="s">
        <v>16</v>
      </c>
      <c r="I492" s="80"/>
      <c r="J492" s="80"/>
      <c r="K492" s="63"/>
      <c r="L492" s="54"/>
      <c r="M492" s="173"/>
      <c r="O492" s="3"/>
    </row>
    <row r="493" spans="1:15" s="2" customFormat="1" hidden="1" x14ac:dyDescent="0.25">
      <c r="A493" s="117"/>
      <c r="B493" s="114"/>
      <c r="C493" s="114"/>
      <c r="D493" s="97"/>
      <c r="E493" s="97"/>
      <c r="F493" s="97"/>
      <c r="G493" s="97"/>
      <c r="H493" s="4" t="s">
        <v>17</v>
      </c>
      <c r="I493" s="80"/>
      <c r="J493" s="80"/>
      <c r="K493" s="63"/>
      <c r="L493" s="54"/>
      <c r="M493" s="173"/>
      <c r="O493" s="3"/>
    </row>
    <row r="494" spans="1:15" s="2" customFormat="1" hidden="1" x14ac:dyDescent="0.25">
      <c r="A494" s="118"/>
      <c r="B494" s="115"/>
      <c r="C494" s="115"/>
      <c r="D494" s="98"/>
      <c r="E494" s="98"/>
      <c r="F494" s="98"/>
      <c r="G494" s="98"/>
      <c r="H494" s="4" t="s">
        <v>18</v>
      </c>
      <c r="I494" s="80"/>
      <c r="J494" s="80"/>
      <c r="K494" s="63"/>
      <c r="L494" s="54"/>
      <c r="M494" s="173"/>
      <c r="O494" s="3"/>
    </row>
    <row r="495" spans="1:15" s="2" customFormat="1" ht="16.5" hidden="1" customHeight="1" x14ac:dyDescent="0.25">
      <c r="A495" s="116" t="s">
        <v>250</v>
      </c>
      <c r="B495" s="113" t="s">
        <v>251</v>
      </c>
      <c r="C495" s="113" t="s">
        <v>349</v>
      </c>
      <c r="D495" s="96">
        <v>42370</v>
      </c>
      <c r="E495" s="96">
        <v>42735</v>
      </c>
      <c r="F495" s="96">
        <v>42370</v>
      </c>
      <c r="G495" s="96">
        <v>42735</v>
      </c>
      <c r="H495" s="4" t="s">
        <v>1</v>
      </c>
      <c r="I495" s="80">
        <f>SUM(I496:I501)</f>
        <v>0</v>
      </c>
      <c r="J495" s="80">
        <f>SUM(J496:J501)</f>
        <v>0</v>
      </c>
      <c r="K495" s="63"/>
      <c r="L495" s="54"/>
      <c r="M495" s="173"/>
      <c r="O495" s="3"/>
    </row>
    <row r="496" spans="1:15" s="2" customFormat="1" hidden="1" x14ac:dyDescent="0.25">
      <c r="A496" s="117"/>
      <c r="B496" s="114"/>
      <c r="C496" s="114"/>
      <c r="D496" s="97"/>
      <c r="E496" s="97"/>
      <c r="F496" s="97"/>
      <c r="G496" s="97"/>
      <c r="H496" s="4" t="s">
        <v>14</v>
      </c>
      <c r="I496" s="80"/>
      <c r="J496" s="80"/>
      <c r="K496" s="63"/>
      <c r="L496" s="54"/>
      <c r="M496" s="173"/>
      <c r="O496" s="3"/>
    </row>
    <row r="497" spans="1:15" s="2" customFormat="1" hidden="1" x14ac:dyDescent="0.25">
      <c r="A497" s="117"/>
      <c r="B497" s="114"/>
      <c r="C497" s="114"/>
      <c r="D497" s="97"/>
      <c r="E497" s="97"/>
      <c r="F497" s="97"/>
      <c r="G497" s="97"/>
      <c r="H497" s="4" t="s">
        <v>15</v>
      </c>
      <c r="I497" s="80"/>
      <c r="J497" s="80"/>
      <c r="K497" s="63"/>
      <c r="L497" s="54"/>
      <c r="M497" s="173"/>
      <c r="O497" s="3"/>
    </row>
    <row r="498" spans="1:15" s="2" customFormat="1" hidden="1" x14ac:dyDescent="0.25">
      <c r="A498" s="117"/>
      <c r="B498" s="114"/>
      <c r="C498" s="114"/>
      <c r="D498" s="97"/>
      <c r="E498" s="97"/>
      <c r="F498" s="97"/>
      <c r="G498" s="97"/>
      <c r="H498" s="4" t="s">
        <v>9</v>
      </c>
      <c r="I498" s="80"/>
      <c r="J498" s="80"/>
      <c r="K498" s="63"/>
      <c r="L498" s="54"/>
      <c r="M498" s="173"/>
      <c r="O498" s="3"/>
    </row>
    <row r="499" spans="1:15" s="2" customFormat="1" hidden="1" x14ac:dyDescent="0.25">
      <c r="A499" s="117"/>
      <c r="B499" s="114"/>
      <c r="C499" s="114"/>
      <c r="D499" s="97"/>
      <c r="E499" s="97"/>
      <c r="F499" s="97"/>
      <c r="G499" s="97"/>
      <c r="H499" s="4" t="s">
        <v>16</v>
      </c>
      <c r="I499" s="80"/>
      <c r="J499" s="80"/>
      <c r="K499" s="63"/>
      <c r="L499" s="54"/>
      <c r="M499" s="173"/>
      <c r="O499" s="3"/>
    </row>
    <row r="500" spans="1:15" s="2" customFormat="1" hidden="1" x14ac:dyDescent="0.25">
      <c r="A500" s="117"/>
      <c r="B500" s="114"/>
      <c r="C500" s="114"/>
      <c r="D500" s="97"/>
      <c r="E500" s="97"/>
      <c r="F500" s="97"/>
      <c r="G500" s="97"/>
      <c r="H500" s="4" t="s">
        <v>17</v>
      </c>
      <c r="I500" s="80"/>
      <c r="J500" s="80"/>
      <c r="K500" s="63"/>
      <c r="L500" s="54"/>
      <c r="M500" s="173"/>
      <c r="O500" s="3"/>
    </row>
    <row r="501" spans="1:15" s="2" customFormat="1" hidden="1" x14ac:dyDescent="0.25">
      <c r="A501" s="118"/>
      <c r="B501" s="115"/>
      <c r="C501" s="115"/>
      <c r="D501" s="98"/>
      <c r="E501" s="98"/>
      <c r="F501" s="98"/>
      <c r="G501" s="98"/>
      <c r="H501" s="4" t="s">
        <v>18</v>
      </c>
      <c r="I501" s="80"/>
      <c r="J501" s="80"/>
      <c r="K501" s="63"/>
      <c r="L501" s="54"/>
      <c r="M501" s="173"/>
      <c r="O501" s="3"/>
    </row>
    <row r="502" spans="1:15" s="2" customFormat="1" ht="16.5" hidden="1" customHeight="1" x14ac:dyDescent="0.25">
      <c r="A502" s="116" t="s">
        <v>252</v>
      </c>
      <c r="B502" s="113" t="s">
        <v>253</v>
      </c>
      <c r="C502" s="113" t="s">
        <v>349</v>
      </c>
      <c r="D502" s="96">
        <v>42370</v>
      </c>
      <c r="E502" s="96">
        <v>42735</v>
      </c>
      <c r="F502" s="96">
        <v>42370</v>
      </c>
      <c r="G502" s="96">
        <v>42735</v>
      </c>
      <c r="H502" s="4" t="s">
        <v>1</v>
      </c>
      <c r="I502" s="80">
        <f>SUM(I503:I508)</f>
        <v>0</v>
      </c>
      <c r="J502" s="80">
        <f>SUM(J503:J508)</f>
        <v>0</v>
      </c>
      <c r="K502" s="63"/>
      <c r="L502" s="54"/>
      <c r="M502" s="173" t="s">
        <v>407</v>
      </c>
      <c r="O502" s="3"/>
    </row>
    <row r="503" spans="1:15" s="2" customFormat="1" hidden="1" x14ac:dyDescent="0.25">
      <c r="A503" s="117"/>
      <c r="B503" s="114"/>
      <c r="C503" s="114"/>
      <c r="D503" s="97"/>
      <c r="E503" s="97"/>
      <c r="F503" s="97"/>
      <c r="G503" s="97"/>
      <c r="H503" s="4" t="s">
        <v>14</v>
      </c>
      <c r="I503" s="80"/>
      <c r="J503" s="80"/>
      <c r="K503" s="63"/>
      <c r="L503" s="54"/>
      <c r="M503" s="173"/>
      <c r="O503" s="3"/>
    </row>
    <row r="504" spans="1:15" s="2" customFormat="1" hidden="1" x14ac:dyDescent="0.25">
      <c r="A504" s="117"/>
      <c r="B504" s="114"/>
      <c r="C504" s="114"/>
      <c r="D504" s="97"/>
      <c r="E504" s="97"/>
      <c r="F504" s="97"/>
      <c r="G504" s="97"/>
      <c r="H504" s="4" t="s">
        <v>15</v>
      </c>
      <c r="I504" s="80"/>
      <c r="J504" s="80"/>
      <c r="K504" s="63"/>
      <c r="L504" s="54"/>
      <c r="M504" s="173"/>
      <c r="O504" s="3"/>
    </row>
    <row r="505" spans="1:15" s="2" customFormat="1" hidden="1" x14ac:dyDescent="0.25">
      <c r="A505" s="117"/>
      <c r="B505" s="114"/>
      <c r="C505" s="114"/>
      <c r="D505" s="97"/>
      <c r="E505" s="97"/>
      <c r="F505" s="97"/>
      <c r="G505" s="97"/>
      <c r="H505" s="4" t="s">
        <v>9</v>
      </c>
      <c r="I505" s="80"/>
      <c r="J505" s="80"/>
      <c r="K505" s="63"/>
      <c r="L505" s="54"/>
      <c r="M505" s="173"/>
      <c r="O505" s="3"/>
    </row>
    <row r="506" spans="1:15" s="2" customFormat="1" hidden="1" x14ac:dyDescent="0.25">
      <c r="A506" s="117"/>
      <c r="B506" s="114"/>
      <c r="C506" s="114"/>
      <c r="D506" s="97"/>
      <c r="E506" s="97"/>
      <c r="F506" s="97"/>
      <c r="G506" s="97"/>
      <c r="H506" s="4" t="s">
        <v>16</v>
      </c>
      <c r="I506" s="80"/>
      <c r="J506" s="80"/>
      <c r="K506" s="63"/>
      <c r="L506" s="54"/>
      <c r="M506" s="173"/>
      <c r="O506" s="3"/>
    </row>
    <row r="507" spans="1:15" s="2" customFormat="1" hidden="1" x14ac:dyDescent="0.25">
      <c r="A507" s="117"/>
      <c r="B507" s="114"/>
      <c r="C507" s="114"/>
      <c r="D507" s="97"/>
      <c r="E507" s="97"/>
      <c r="F507" s="97"/>
      <c r="G507" s="97"/>
      <c r="H507" s="4" t="s">
        <v>17</v>
      </c>
      <c r="I507" s="80"/>
      <c r="J507" s="75"/>
      <c r="K507" s="63"/>
      <c r="L507" s="54"/>
      <c r="M507" s="173"/>
      <c r="O507" s="3"/>
    </row>
    <row r="508" spans="1:15" s="2" customFormat="1" hidden="1" x14ac:dyDescent="0.25">
      <c r="A508" s="118"/>
      <c r="B508" s="115"/>
      <c r="C508" s="115"/>
      <c r="D508" s="98"/>
      <c r="E508" s="98"/>
      <c r="F508" s="98"/>
      <c r="G508" s="98"/>
      <c r="H508" s="4" t="s">
        <v>18</v>
      </c>
      <c r="I508" s="80"/>
      <c r="J508" s="75"/>
      <c r="K508" s="63"/>
      <c r="L508" s="54"/>
      <c r="M508" s="173"/>
      <c r="O508" s="3"/>
    </row>
    <row r="509" spans="1:15" s="2" customFormat="1" ht="15" hidden="1" customHeight="1" x14ac:dyDescent="0.25">
      <c r="A509" s="131" t="s">
        <v>37</v>
      </c>
      <c r="B509" s="113" t="s">
        <v>10</v>
      </c>
      <c r="C509" s="113" t="s">
        <v>325</v>
      </c>
      <c r="D509" s="96">
        <v>42370</v>
      </c>
      <c r="E509" s="96">
        <v>42735</v>
      </c>
      <c r="F509" s="96">
        <v>42370</v>
      </c>
      <c r="G509" s="96">
        <v>42735</v>
      </c>
      <c r="H509" s="4" t="s">
        <v>1</v>
      </c>
      <c r="I509" s="80">
        <f>SUM(I510:I515)</f>
        <v>866.44900000000007</v>
      </c>
      <c r="J509" s="75">
        <f>SUM(J510:J515)</f>
        <v>802.17169999999999</v>
      </c>
      <c r="K509" s="63">
        <f>J509/I509*100</f>
        <v>92.581525283080708</v>
      </c>
      <c r="L509" s="54">
        <f t="shared" ref="L509:L522" si="65">I509-J509</f>
        <v>64.277300000000082</v>
      </c>
      <c r="M509" s="180"/>
      <c r="O509" s="3"/>
    </row>
    <row r="510" spans="1:15" s="2" customFormat="1" hidden="1" x14ac:dyDescent="0.25">
      <c r="A510" s="132"/>
      <c r="B510" s="114"/>
      <c r="C510" s="114"/>
      <c r="D510" s="97"/>
      <c r="E510" s="97"/>
      <c r="F510" s="97"/>
      <c r="G510" s="97"/>
      <c r="H510" s="4" t="s">
        <v>14</v>
      </c>
      <c r="I510" s="80"/>
      <c r="J510" s="75"/>
      <c r="K510" s="63"/>
      <c r="L510" s="54">
        <f t="shared" si="65"/>
        <v>0</v>
      </c>
      <c r="M510" s="173"/>
      <c r="O510" s="3"/>
    </row>
    <row r="511" spans="1:15" s="2" customFormat="1" hidden="1" x14ac:dyDescent="0.25">
      <c r="A511" s="132"/>
      <c r="B511" s="114"/>
      <c r="C511" s="114"/>
      <c r="D511" s="97"/>
      <c r="E511" s="97"/>
      <c r="F511" s="97"/>
      <c r="G511" s="97"/>
      <c r="H511" s="4" t="s">
        <v>15</v>
      </c>
      <c r="I511" s="80"/>
      <c r="J511" s="75"/>
      <c r="K511" s="63"/>
      <c r="L511" s="54">
        <f t="shared" si="65"/>
        <v>0</v>
      </c>
      <c r="M511" s="173"/>
      <c r="O511" s="3"/>
    </row>
    <row r="512" spans="1:15" s="2" customFormat="1" hidden="1" x14ac:dyDescent="0.25">
      <c r="A512" s="132"/>
      <c r="B512" s="114"/>
      <c r="C512" s="114"/>
      <c r="D512" s="97"/>
      <c r="E512" s="97"/>
      <c r="F512" s="97"/>
      <c r="G512" s="97"/>
      <c r="H512" s="4" t="s">
        <v>9</v>
      </c>
      <c r="I512" s="80">
        <f>I519</f>
        <v>589.61900000000003</v>
      </c>
      <c r="J512" s="75">
        <f>J519</f>
        <v>580.12099999999998</v>
      </c>
      <c r="K512" s="63">
        <v>0</v>
      </c>
      <c r="L512" s="54">
        <f t="shared" si="65"/>
        <v>9.4980000000000473</v>
      </c>
      <c r="M512" s="173"/>
      <c r="O512" s="3"/>
    </row>
    <row r="513" spans="1:15" s="2" customFormat="1" hidden="1" x14ac:dyDescent="0.25">
      <c r="A513" s="132"/>
      <c r="B513" s="114"/>
      <c r="C513" s="114"/>
      <c r="D513" s="97"/>
      <c r="E513" s="97"/>
      <c r="F513" s="97"/>
      <c r="G513" s="97"/>
      <c r="H513" s="4" t="s">
        <v>16</v>
      </c>
      <c r="I513" s="80"/>
      <c r="J513" s="75"/>
      <c r="K513" s="63"/>
      <c r="L513" s="54">
        <f t="shared" si="65"/>
        <v>0</v>
      </c>
      <c r="M513" s="173"/>
      <c r="O513" s="3"/>
    </row>
    <row r="514" spans="1:15" s="2" customFormat="1" hidden="1" x14ac:dyDescent="0.25">
      <c r="A514" s="132"/>
      <c r="B514" s="114"/>
      <c r="C514" s="114"/>
      <c r="D514" s="97"/>
      <c r="E514" s="97"/>
      <c r="F514" s="97"/>
      <c r="G514" s="97"/>
      <c r="H514" s="4" t="s">
        <v>17</v>
      </c>
      <c r="I514" s="80"/>
      <c r="J514" s="75"/>
      <c r="K514" s="63"/>
      <c r="L514" s="54">
        <f t="shared" si="65"/>
        <v>0</v>
      </c>
      <c r="M514" s="173"/>
      <c r="O514" s="3"/>
    </row>
    <row r="515" spans="1:15" s="2" customFormat="1" hidden="1" x14ac:dyDescent="0.25">
      <c r="A515" s="133"/>
      <c r="B515" s="115"/>
      <c r="C515" s="115"/>
      <c r="D515" s="98"/>
      <c r="E515" s="98"/>
      <c r="F515" s="98"/>
      <c r="G515" s="98"/>
      <c r="H515" s="4" t="s">
        <v>13</v>
      </c>
      <c r="I515" s="75">
        <f>SUM(I522)</f>
        <v>276.83</v>
      </c>
      <c r="J515" s="75">
        <f t="shared" ref="J515" si="66">SUM(J522)</f>
        <v>222.05070000000001</v>
      </c>
      <c r="K515" s="63">
        <f t="shared" ref="K515" si="67">J515/I515*100</f>
        <v>80.211935122638451</v>
      </c>
      <c r="L515" s="54">
        <f t="shared" si="65"/>
        <v>54.779299999999978</v>
      </c>
      <c r="M515" s="173"/>
      <c r="O515" s="3"/>
    </row>
    <row r="516" spans="1:15" s="2" customFormat="1" ht="16.5" hidden="1" customHeight="1" x14ac:dyDescent="0.25">
      <c r="A516" s="116" t="s">
        <v>39</v>
      </c>
      <c r="B516" s="113" t="s">
        <v>19</v>
      </c>
      <c r="C516" s="113" t="s">
        <v>325</v>
      </c>
      <c r="D516" s="96">
        <v>42370</v>
      </c>
      <c r="E516" s="96">
        <v>42735</v>
      </c>
      <c r="F516" s="96">
        <v>42370</v>
      </c>
      <c r="G516" s="96">
        <v>42735</v>
      </c>
      <c r="H516" s="51" t="s">
        <v>1</v>
      </c>
      <c r="I516" s="80">
        <f>SUM(I517:I522)</f>
        <v>866.44900000000007</v>
      </c>
      <c r="J516" s="75">
        <f>SUM(J517:J522)</f>
        <v>802.17169999999999</v>
      </c>
      <c r="K516" s="63">
        <f>J516/I516*100</f>
        <v>92.581525283080708</v>
      </c>
      <c r="L516" s="54">
        <f t="shared" si="65"/>
        <v>64.277300000000082</v>
      </c>
      <c r="M516" s="113" t="s">
        <v>500</v>
      </c>
      <c r="O516" s="3"/>
    </row>
    <row r="517" spans="1:15" s="2" customFormat="1" hidden="1" x14ac:dyDescent="0.25">
      <c r="A517" s="117"/>
      <c r="B517" s="114"/>
      <c r="C517" s="114"/>
      <c r="D517" s="97"/>
      <c r="E517" s="97"/>
      <c r="F517" s="97"/>
      <c r="G517" s="97"/>
      <c r="H517" s="51" t="s">
        <v>14</v>
      </c>
      <c r="I517" s="80"/>
      <c r="J517" s="75"/>
      <c r="K517" s="63"/>
      <c r="L517" s="54">
        <f t="shared" si="65"/>
        <v>0</v>
      </c>
      <c r="M517" s="114"/>
      <c r="O517" s="3"/>
    </row>
    <row r="518" spans="1:15" s="2" customFormat="1" hidden="1" x14ac:dyDescent="0.25">
      <c r="A518" s="117"/>
      <c r="B518" s="114"/>
      <c r="C518" s="114"/>
      <c r="D518" s="97"/>
      <c r="E518" s="97"/>
      <c r="F518" s="97"/>
      <c r="G518" s="97"/>
      <c r="H518" s="51" t="s">
        <v>15</v>
      </c>
      <c r="I518" s="80"/>
      <c r="J518" s="75"/>
      <c r="K518" s="63"/>
      <c r="L518" s="54">
        <f t="shared" si="65"/>
        <v>0</v>
      </c>
      <c r="M518" s="114"/>
      <c r="O518" s="3"/>
    </row>
    <row r="519" spans="1:15" s="2" customFormat="1" hidden="1" x14ac:dyDescent="0.25">
      <c r="A519" s="117"/>
      <c r="B519" s="114"/>
      <c r="C519" s="114"/>
      <c r="D519" s="97"/>
      <c r="E519" s="97"/>
      <c r="F519" s="97"/>
      <c r="G519" s="97"/>
      <c r="H519" s="51" t="s">
        <v>9</v>
      </c>
      <c r="I519" s="80">
        <v>589.61900000000003</v>
      </c>
      <c r="J519" s="80">
        <v>580.12099999999998</v>
      </c>
      <c r="K519" s="63">
        <f t="shared" ref="K519" si="68">J519/I519*100</f>
        <v>98.389129251262247</v>
      </c>
      <c r="L519" s="54">
        <f t="shared" si="65"/>
        <v>9.4980000000000473</v>
      </c>
      <c r="M519" s="114"/>
      <c r="O519" s="3"/>
    </row>
    <row r="520" spans="1:15" s="2" customFormat="1" hidden="1" x14ac:dyDescent="0.25">
      <c r="A520" s="117"/>
      <c r="B520" s="114"/>
      <c r="C520" s="114"/>
      <c r="D520" s="97"/>
      <c r="E520" s="97"/>
      <c r="F520" s="97"/>
      <c r="G520" s="97"/>
      <c r="H520" s="51" t="s">
        <v>16</v>
      </c>
      <c r="I520" s="80"/>
      <c r="J520" s="75"/>
      <c r="K520" s="63"/>
      <c r="L520" s="54">
        <f t="shared" si="65"/>
        <v>0</v>
      </c>
      <c r="M520" s="114"/>
      <c r="O520" s="3"/>
    </row>
    <row r="521" spans="1:15" s="2" customFormat="1" hidden="1" x14ac:dyDescent="0.25">
      <c r="A521" s="117"/>
      <c r="B521" s="114"/>
      <c r="C521" s="114"/>
      <c r="D521" s="97"/>
      <c r="E521" s="97"/>
      <c r="F521" s="97"/>
      <c r="G521" s="97"/>
      <c r="H521" s="51" t="s">
        <v>17</v>
      </c>
      <c r="I521" s="80"/>
      <c r="J521" s="75"/>
      <c r="K521" s="63"/>
      <c r="L521" s="54">
        <f t="shared" si="65"/>
        <v>0</v>
      </c>
      <c r="M521" s="114"/>
      <c r="O521" s="3"/>
    </row>
    <row r="522" spans="1:15" s="2" customFormat="1" hidden="1" x14ac:dyDescent="0.25">
      <c r="A522" s="118"/>
      <c r="B522" s="115"/>
      <c r="C522" s="115"/>
      <c r="D522" s="98"/>
      <c r="E522" s="98"/>
      <c r="F522" s="98"/>
      <c r="G522" s="98"/>
      <c r="H522" s="51" t="s">
        <v>13</v>
      </c>
      <c r="I522" s="75">
        <v>276.83</v>
      </c>
      <c r="J522" s="75">
        <v>222.05070000000001</v>
      </c>
      <c r="K522" s="55">
        <f>J522/I522*100</f>
        <v>80.211935122638451</v>
      </c>
      <c r="L522" s="54">
        <f t="shared" si="65"/>
        <v>54.779299999999978</v>
      </c>
      <c r="M522" s="115"/>
      <c r="O522" s="3"/>
    </row>
    <row r="523" spans="1:15" s="2" customFormat="1" ht="16.5" hidden="1" customHeight="1" x14ac:dyDescent="0.25">
      <c r="A523" s="131" t="s">
        <v>297</v>
      </c>
      <c r="B523" s="113" t="s">
        <v>346</v>
      </c>
      <c r="C523" s="113" t="s">
        <v>222</v>
      </c>
      <c r="D523" s="96">
        <v>42370</v>
      </c>
      <c r="E523" s="96">
        <v>42735</v>
      </c>
      <c r="F523" s="96">
        <v>42370</v>
      </c>
      <c r="G523" s="96">
        <v>42735</v>
      </c>
      <c r="H523" s="4" t="s">
        <v>1</v>
      </c>
      <c r="I523" s="80">
        <f>SUM(I524:I529)</f>
        <v>0</v>
      </c>
      <c r="J523" s="75">
        <f>SUM(J524:J529)</f>
        <v>0</v>
      </c>
      <c r="K523" s="63"/>
      <c r="L523" s="54">
        <f t="shared" ref="L523:L550" si="69">I523-J523</f>
        <v>0</v>
      </c>
      <c r="M523" s="167"/>
      <c r="O523" s="3"/>
    </row>
    <row r="524" spans="1:15" s="2" customFormat="1" hidden="1" x14ac:dyDescent="0.25">
      <c r="A524" s="132"/>
      <c r="B524" s="114"/>
      <c r="C524" s="114"/>
      <c r="D524" s="97"/>
      <c r="E524" s="97"/>
      <c r="F524" s="97"/>
      <c r="G524" s="97"/>
      <c r="H524" s="4" t="s">
        <v>14</v>
      </c>
      <c r="I524" s="80"/>
      <c r="J524" s="75"/>
      <c r="K524" s="63"/>
      <c r="L524" s="54">
        <f t="shared" si="69"/>
        <v>0</v>
      </c>
      <c r="M524" s="103"/>
      <c r="O524" s="3"/>
    </row>
    <row r="525" spans="1:15" s="2" customFormat="1" hidden="1" x14ac:dyDescent="0.25">
      <c r="A525" s="132"/>
      <c r="B525" s="114"/>
      <c r="C525" s="114"/>
      <c r="D525" s="97"/>
      <c r="E525" s="97"/>
      <c r="F525" s="97"/>
      <c r="G525" s="97"/>
      <c r="H525" s="4" t="s">
        <v>15</v>
      </c>
      <c r="I525" s="80">
        <v>0</v>
      </c>
      <c r="J525" s="75">
        <v>0</v>
      </c>
      <c r="K525" s="63"/>
      <c r="L525" s="54">
        <f t="shared" si="69"/>
        <v>0</v>
      </c>
      <c r="M525" s="103"/>
      <c r="O525" s="3"/>
    </row>
    <row r="526" spans="1:15" s="2" customFormat="1" hidden="1" x14ac:dyDescent="0.25">
      <c r="A526" s="132"/>
      <c r="B526" s="114"/>
      <c r="C526" s="114"/>
      <c r="D526" s="97"/>
      <c r="E526" s="97"/>
      <c r="F526" s="97"/>
      <c r="G526" s="97"/>
      <c r="H526" s="4" t="s">
        <v>9</v>
      </c>
      <c r="I526" s="80"/>
      <c r="J526" s="75"/>
      <c r="K526" s="63"/>
      <c r="L526" s="54">
        <f t="shared" si="69"/>
        <v>0</v>
      </c>
      <c r="M526" s="103"/>
      <c r="O526" s="3"/>
    </row>
    <row r="527" spans="1:15" s="2" customFormat="1" hidden="1" x14ac:dyDescent="0.25">
      <c r="A527" s="132"/>
      <c r="B527" s="114"/>
      <c r="C527" s="114"/>
      <c r="D527" s="97"/>
      <c r="E527" s="97"/>
      <c r="F527" s="97"/>
      <c r="G527" s="97"/>
      <c r="H527" s="4" t="s">
        <v>16</v>
      </c>
      <c r="I527" s="80"/>
      <c r="J527" s="75"/>
      <c r="K527" s="63"/>
      <c r="L527" s="54">
        <f t="shared" si="69"/>
        <v>0</v>
      </c>
      <c r="M527" s="103"/>
      <c r="O527" s="3"/>
    </row>
    <row r="528" spans="1:15" s="2" customFormat="1" hidden="1" x14ac:dyDescent="0.25">
      <c r="A528" s="132"/>
      <c r="B528" s="114"/>
      <c r="C528" s="114"/>
      <c r="D528" s="97"/>
      <c r="E528" s="97"/>
      <c r="F528" s="97"/>
      <c r="G528" s="97"/>
      <c r="H528" s="4" t="s">
        <v>17</v>
      </c>
      <c r="I528" s="80"/>
      <c r="J528" s="75"/>
      <c r="K528" s="63"/>
      <c r="L528" s="54">
        <f t="shared" si="69"/>
        <v>0</v>
      </c>
      <c r="M528" s="103"/>
      <c r="O528" s="3"/>
    </row>
    <row r="529" spans="1:15" s="2" customFormat="1" hidden="1" x14ac:dyDescent="0.25">
      <c r="A529" s="133"/>
      <c r="B529" s="115"/>
      <c r="C529" s="115"/>
      <c r="D529" s="98"/>
      <c r="E529" s="98"/>
      <c r="F529" s="98"/>
      <c r="G529" s="98"/>
      <c r="H529" s="4" t="s">
        <v>18</v>
      </c>
      <c r="I529" s="80"/>
      <c r="J529" s="75"/>
      <c r="K529" s="63"/>
      <c r="L529" s="54">
        <f t="shared" si="69"/>
        <v>0</v>
      </c>
      <c r="M529" s="104"/>
      <c r="O529" s="3"/>
    </row>
    <row r="530" spans="1:15" s="2" customFormat="1" ht="16.5" hidden="1" customHeight="1" x14ac:dyDescent="0.25">
      <c r="A530" s="131" t="s">
        <v>298</v>
      </c>
      <c r="B530" s="113" t="s">
        <v>299</v>
      </c>
      <c r="C530" s="113" t="s">
        <v>222</v>
      </c>
      <c r="D530" s="96">
        <v>42370</v>
      </c>
      <c r="E530" s="96">
        <v>42735</v>
      </c>
      <c r="F530" s="96">
        <v>42370</v>
      </c>
      <c r="G530" s="96">
        <v>42735</v>
      </c>
      <c r="H530" s="4" t="s">
        <v>1</v>
      </c>
      <c r="I530" s="80">
        <f>SUM(I531:I536)</f>
        <v>7616.9039999999995</v>
      </c>
      <c r="J530" s="80">
        <f>SUM(J531:J536)</f>
        <v>7602.8719999999994</v>
      </c>
      <c r="K530" s="63">
        <f>J530/I530*100</f>
        <v>99.815778169187894</v>
      </c>
      <c r="L530" s="54">
        <f t="shared" si="69"/>
        <v>14.032000000000153</v>
      </c>
      <c r="M530" s="167"/>
      <c r="O530" s="3"/>
    </row>
    <row r="531" spans="1:15" s="2" customFormat="1" hidden="1" x14ac:dyDescent="0.25">
      <c r="A531" s="132"/>
      <c r="B531" s="114"/>
      <c r="C531" s="114"/>
      <c r="D531" s="97"/>
      <c r="E531" s="97"/>
      <c r="F531" s="97"/>
      <c r="G531" s="97"/>
      <c r="H531" s="4" t="s">
        <v>14</v>
      </c>
      <c r="I531" s="80"/>
      <c r="J531" s="75"/>
      <c r="K531" s="63"/>
      <c r="L531" s="54">
        <f t="shared" si="69"/>
        <v>0</v>
      </c>
      <c r="M531" s="103"/>
      <c r="O531" s="3"/>
    </row>
    <row r="532" spans="1:15" s="2" customFormat="1" hidden="1" x14ac:dyDescent="0.25">
      <c r="A532" s="132"/>
      <c r="B532" s="114"/>
      <c r="C532" s="114"/>
      <c r="D532" s="97"/>
      <c r="E532" s="97"/>
      <c r="F532" s="97"/>
      <c r="G532" s="97"/>
      <c r="H532" s="4" t="s">
        <v>15</v>
      </c>
      <c r="I532" s="80">
        <f>I539+I546+I553+I560</f>
        <v>2392.6999999999998</v>
      </c>
      <c r="J532" s="80">
        <f>J539+J546+J553+J560</f>
        <v>2392.6999999999998</v>
      </c>
      <c r="K532" s="63"/>
      <c r="L532" s="54">
        <f t="shared" si="69"/>
        <v>0</v>
      </c>
      <c r="M532" s="103"/>
      <c r="O532" s="3"/>
    </row>
    <row r="533" spans="1:15" s="2" customFormat="1" hidden="1" x14ac:dyDescent="0.25">
      <c r="A533" s="132"/>
      <c r="B533" s="114"/>
      <c r="C533" s="114"/>
      <c r="D533" s="97"/>
      <c r="E533" s="97"/>
      <c r="F533" s="97"/>
      <c r="G533" s="97"/>
      <c r="H533" s="4" t="s">
        <v>9</v>
      </c>
      <c r="I533" s="80">
        <f>I540+I547+I554+I561</f>
        <v>5224.2039999999997</v>
      </c>
      <c r="J533" s="80">
        <f>J540+J547+J554+J561</f>
        <v>5210.1719999999996</v>
      </c>
      <c r="K533" s="63">
        <f>J533/I533*100</f>
        <v>99.731404056962546</v>
      </c>
      <c r="L533" s="54">
        <f t="shared" si="69"/>
        <v>14.032000000000153</v>
      </c>
      <c r="M533" s="103"/>
      <c r="O533" s="3"/>
    </row>
    <row r="534" spans="1:15" s="2" customFormat="1" hidden="1" x14ac:dyDescent="0.25">
      <c r="A534" s="132"/>
      <c r="B534" s="114"/>
      <c r="C534" s="114"/>
      <c r="D534" s="97"/>
      <c r="E534" s="97"/>
      <c r="F534" s="97"/>
      <c r="G534" s="97"/>
      <c r="H534" s="4" t="s">
        <v>16</v>
      </c>
      <c r="I534" s="80"/>
      <c r="J534" s="75"/>
      <c r="K534" s="63"/>
      <c r="L534" s="54">
        <f t="shared" si="69"/>
        <v>0</v>
      </c>
      <c r="M534" s="103"/>
      <c r="O534" s="3"/>
    </row>
    <row r="535" spans="1:15" s="2" customFormat="1" hidden="1" x14ac:dyDescent="0.25">
      <c r="A535" s="132"/>
      <c r="B535" s="114"/>
      <c r="C535" s="114"/>
      <c r="D535" s="97"/>
      <c r="E535" s="97"/>
      <c r="F535" s="97"/>
      <c r="G535" s="97"/>
      <c r="H535" s="4" t="s">
        <v>17</v>
      </c>
      <c r="I535" s="80"/>
      <c r="J535" s="75"/>
      <c r="K535" s="63"/>
      <c r="L535" s="54">
        <f t="shared" si="69"/>
        <v>0</v>
      </c>
      <c r="M535" s="103"/>
      <c r="O535" s="3"/>
    </row>
    <row r="536" spans="1:15" s="2" customFormat="1" hidden="1" x14ac:dyDescent="0.25">
      <c r="A536" s="133"/>
      <c r="B536" s="115"/>
      <c r="C536" s="115"/>
      <c r="D536" s="98"/>
      <c r="E536" s="98"/>
      <c r="F536" s="98"/>
      <c r="G536" s="98"/>
      <c r="H536" s="4" t="s">
        <v>18</v>
      </c>
      <c r="I536" s="80"/>
      <c r="J536" s="75"/>
      <c r="K536" s="63"/>
      <c r="L536" s="54">
        <f t="shared" si="69"/>
        <v>0</v>
      </c>
      <c r="M536" s="104"/>
      <c r="O536" s="3"/>
    </row>
    <row r="537" spans="1:15" s="2" customFormat="1" ht="16.5" hidden="1" customHeight="1" x14ac:dyDescent="0.25">
      <c r="A537" s="116" t="s">
        <v>300</v>
      </c>
      <c r="B537" s="113" t="s">
        <v>301</v>
      </c>
      <c r="C537" s="113" t="s">
        <v>222</v>
      </c>
      <c r="D537" s="96">
        <v>42370</v>
      </c>
      <c r="E537" s="96">
        <v>42735</v>
      </c>
      <c r="F537" s="96">
        <v>42370</v>
      </c>
      <c r="G537" s="96">
        <v>42735</v>
      </c>
      <c r="H537" s="4" t="s">
        <v>1</v>
      </c>
      <c r="I537" s="80">
        <f>SUM(I538:I543)</f>
        <v>5200.0349999999999</v>
      </c>
      <c r="J537" s="75">
        <f>SUM(J538:J543)</f>
        <v>5186.0034999999998</v>
      </c>
      <c r="K537" s="63">
        <f>J537/I537*100</f>
        <v>99.730165277733704</v>
      </c>
      <c r="L537" s="54">
        <f t="shared" si="69"/>
        <v>14.031500000000051</v>
      </c>
      <c r="M537" s="167"/>
      <c r="O537" s="3"/>
    </row>
    <row r="538" spans="1:15" s="2" customFormat="1" hidden="1" x14ac:dyDescent="0.25">
      <c r="A538" s="117"/>
      <c r="B538" s="114"/>
      <c r="C538" s="114"/>
      <c r="D538" s="97"/>
      <c r="E538" s="97"/>
      <c r="F538" s="97"/>
      <c r="G538" s="97"/>
      <c r="H538" s="4" t="s">
        <v>14</v>
      </c>
      <c r="I538" s="80"/>
      <c r="J538" s="75"/>
      <c r="K538" s="63"/>
      <c r="L538" s="54">
        <f t="shared" si="69"/>
        <v>0</v>
      </c>
      <c r="M538" s="103"/>
      <c r="O538" s="3"/>
    </row>
    <row r="539" spans="1:15" s="2" customFormat="1" hidden="1" x14ac:dyDescent="0.25">
      <c r="A539" s="117"/>
      <c r="B539" s="114"/>
      <c r="C539" s="114"/>
      <c r="D539" s="97"/>
      <c r="E539" s="97"/>
      <c r="F539" s="97"/>
      <c r="G539" s="97"/>
      <c r="H539" s="4" t="s">
        <v>15</v>
      </c>
      <c r="I539" s="80"/>
      <c r="J539" s="75"/>
      <c r="K539" s="63"/>
      <c r="L539" s="54">
        <f t="shared" si="69"/>
        <v>0</v>
      </c>
      <c r="M539" s="103"/>
      <c r="O539" s="3"/>
    </row>
    <row r="540" spans="1:15" s="2" customFormat="1" hidden="1" x14ac:dyDescent="0.25">
      <c r="A540" s="117"/>
      <c r="B540" s="114"/>
      <c r="C540" s="114"/>
      <c r="D540" s="97"/>
      <c r="E540" s="97"/>
      <c r="F540" s="97"/>
      <c r="G540" s="97"/>
      <c r="H540" s="4" t="s">
        <v>9</v>
      </c>
      <c r="I540" s="80">
        <v>5200.0349999999999</v>
      </c>
      <c r="J540" s="80">
        <v>5186.0034999999998</v>
      </c>
      <c r="K540" s="63">
        <f>J540/I540*100</f>
        <v>99.730165277733704</v>
      </c>
      <c r="L540" s="54">
        <f t="shared" si="69"/>
        <v>14.031500000000051</v>
      </c>
      <c r="M540" s="103"/>
      <c r="O540" s="3"/>
    </row>
    <row r="541" spans="1:15" s="2" customFormat="1" hidden="1" x14ac:dyDescent="0.25">
      <c r="A541" s="117"/>
      <c r="B541" s="114"/>
      <c r="C541" s="114"/>
      <c r="D541" s="97"/>
      <c r="E541" s="97"/>
      <c r="F541" s="97"/>
      <c r="G541" s="97"/>
      <c r="H541" s="4" t="s">
        <v>16</v>
      </c>
      <c r="I541" s="80"/>
      <c r="J541" s="75"/>
      <c r="K541" s="63"/>
      <c r="L541" s="54">
        <f t="shared" si="69"/>
        <v>0</v>
      </c>
      <c r="M541" s="103"/>
      <c r="O541" s="3"/>
    </row>
    <row r="542" spans="1:15" s="2" customFormat="1" hidden="1" x14ac:dyDescent="0.25">
      <c r="A542" s="117"/>
      <c r="B542" s="114"/>
      <c r="C542" s="114"/>
      <c r="D542" s="97"/>
      <c r="E542" s="97"/>
      <c r="F542" s="97"/>
      <c r="G542" s="97"/>
      <c r="H542" s="4" t="s">
        <v>17</v>
      </c>
      <c r="I542" s="80"/>
      <c r="J542" s="75"/>
      <c r="K542" s="63"/>
      <c r="L542" s="54">
        <f t="shared" si="69"/>
        <v>0</v>
      </c>
      <c r="M542" s="103"/>
      <c r="O542" s="3"/>
    </row>
    <row r="543" spans="1:15" s="2" customFormat="1" hidden="1" x14ac:dyDescent="0.25">
      <c r="A543" s="118"/>
      <c r="B543" s="115"/>
      <c r="C543" s="115"/>
      <c r="D543" s="98"/>
      <c r="E543" s="98"/>
      <c r="F543" s="98"/>
      <c r="G543" s="98"/>
      <c r="H543" s="4" t="s">
        <v>18</v>
      </c>
      <c r="I543" s="80"/>
      <c r="J543" s="75"/>
      <c r="K543" s="63"/>
      <c r="L543" s="54">
        <f t="shared" si="69"/>
        <v>0</v>
      </c>
      <c r="M543" s="104"/>
      <c r="O543" s="3"/>
    </row>
    <row r="544" spans="1:15" s="2" customFormat="1" ht="16.5" hidden="1" customHeight="1" x14ac:dyDescent="0.25">
      <c r="A544" s="116" t="s">
        <v>302</v>
      </c>
      <c r="B544" s="113" t="s">
        <v>347</v>
      </c>
      <c r="C544" s="113" t="s">
        <v>222</v>
      </c>
      <c r="D544" s="96">
        <v>42370</v>
      </c>
      <c r="E544" s="96">
        <v>42735</v>
      </c>
      <c r="F544" s="96">
        <v>42370</v>
      </c>
      <c r="G544" s="96">
        <v>42735</v>
      </c>
      <c r="H544" s="4" t="s">
        <v>1</v>
      </c>
      <c r="I544" s="80">
        <f>SUM(I545:I550)</f>
        <v>0</v>
      </c>
      <c r="J544" s="75">
        <f>SUM(J545:J550)</f>
        <v>0</v>
      </c>
      <c r="K544" s="63">
        <v>0</v>
      </c>
      <c r="L544" s="54">
        <f t="shared" si="69"/>
        <v>0</v>
      </c>
      <c r="M544" s="167"/>
      <c r="O544" s="3"/>
    </row>
    <row r="545" spans="1:15" s="2" customFormat="1" hidden="1" x14ac:dyDescent="0.25">
      <c r="A545" s="117"/>
      <c r="B545" s="114"/>
      <c r="C545" s="114"/>
      <c r="D545" s="97"/>
      <c r="E545" s="97"/>
      <c r="F545" s="97"/>
      <c r="G545" s="97"/>
      <c r="H545" s="4" t="s">
        <v>14</v>
      </c>
      <c r="I545" s="80"/>
      <c r="J545" s="75"/>
      <c r="K545" s="63"/>
      <c r="L545" s="54">
        <f t="shared" si="69"/>
        <v>0</v>
      </c>
      <c r="M545" s="103"/>
      <c r="O545" s="3"/>
    </row>
    <row r="546" spans="1:15" s="2" customFormat="1" hidden="1" x14ac:dyDescent="0.25">
      <c r="A546" s="117"/>
      <c r="B546" s="114"/>
      <c r="C546" s="114"/>
      <c r="D546" s="97"/>
      <c r="E546" s="97"/>
      <c r="F546" s="97"/>
      <c r="G546" s="97"/>
      <c r="H546" s="4" t="s">
        <v>15</v>
      </c>
      <c r="I546" s="80"/>
      <c r="J546" s="75"/>
      <c r="K546" s="63"/>
      <c r="L546" s="54">
        <f t="shared" si="69"/>
        <v>0</v>
      </c>
      <c r="M546" s="103"/>
      <c r="O546" s="3"/>
    </row>
    <row r="547" spans="1:15" s="2" customFormat="1" hidden="1" x14ac:dyDescent="0.25">
      <c r="A547" s="117"/>
      <c r="B547" s="114"/>
      <c r="C547" s="114"/>
      <c r="D547" s="97"/>
      <c r="E547" s="97"/>
      <c r="F547" s="97"/>
      <c r="G547" s="97"/>
      <c r="H547" s="4" t="s">
        <v>9</v>
      </c>
      <c r="I547" s="80">
        <v>0</v>
      </c>
      <c r="J547" s="75">
        <v>0</v>
      </c>
      <c r="K547" s="63"/>
      <c r="L547" s="54">
        <f t="shared" si="69"/>
        <v>0</v>
      </c>
      <c r="M547" s="103"/>
      <c r="O547" s="3"/>
    </row>
    <row r="548" spans="1:15" s="2" customFormat="1" hidden="1" x14ac:dyDescent="0.25">
      <c r="A548" s="117"/>
      <c r="B548" s="114"/>
      <c r="C548" s="114"/>
      <c r="D548" s="97"/>
      <c r="E548" s="97"/>
      <c r="F548" s="97"/>
      <c r="G548" s="97"/>
      <c r="H548" s="4" t="s">
        <v>16</v>
      </c>
      <c r="I548" s="80"/>
      <c r="J548" s="75"/>
      <c r="K548" s="63"/>
      <c r="L548" s="54">
        <f t="shared" si="69"/>
        <v>0</v>
      </c>
      <c r="M548" s="103"/>
      <c r="O548" s="3"/>
    </row>
    <row r="549" spans="1:15" s="2" customFormat="1" hidden="1" x14ac:dyDescent="0.25">
      <c r="A549" s="117"/>
      <c r="B549" s="114"/>
      <c r="C549" s="114"/>
      <c r="D549" s="97"/>
      <c r="E549" s="97"/>
      <c r="F549" s="97"/>
      <c r="G549" s="97"/>
      <c r="H549" s="4" t="s">
        <v>17</v>
      </c>
      <c r="I549" s="80"/>
      <c r="J549" s="75"/>
      <c r="K549" s="63"/>
      <c r="L549" s="54">
        <f t="shared" si="69"/>
        <v>0</v>
      </c>
      <c r="M549" s="103"/>
      <c r="O549" s="3"/>
    </row>
    <row r="550" spans="1:15" s="2" customFormat="1" hidden="1" x14ac:dyDescent="0.25">
      <c r="A550" s="118"/>
      <c r="B550" s="115"/>
      <c r="C550" s="115"/>
      <c r="D550" s="98"/>
      <c r="E550" s="98"/>
      <c r="F550" s="98"/>
      <c r="G550" s="98"/>
      <c r="H550" s="4" t="s">
        <v>18</v>
      </c>
      <c r="I550" s="80"/>
      <c r="J550" s="75"/>
      <c r="K550" s="63"/>
      <c r="L550" s="54">
        <f t="shared" si="69"/>
        <v>0</v>
      </c>
      <c r="M550" s="104"/>
      <c r="O550" s="3"/>
    </row>
    <row r="551" spans="1:15" s="2" customFormat="1" ht="16.5" hidden="1" customHeight="1" x14ac:dyDescent="0.25">
      <c r="A551" s="116" t="s">
        <v>344</v>
      </c>
      <c r="B551" s="102" t="s">
        <v>348</v>
      </c>
      <c r="C551" s="113" t="s">
        <v>222</v>
      </c>
      <c r="D551" s="96">
        <v>42370</v>
      </c>
      <c r="E551" s="96">
        <v>42735</v>
      </c>
      <c r="F551" s="96">
        <v>42370</v>
      </c>
      <c r="G551" s="96">
        <v>42735</v>
      </c>
      <c r="H551" s="4" t="s">
        <v>1</v>
      </c>
      <c r="I551" s="80">
        <f>SUM(I552:I557)</f>
        <v>0</v>
      </c>
      <c r="J551" s="75">
        <f>SUM(J552:J557)</f>
        <v>0</v>
      </c>
      <c r="K551" s="63">
        <v>0</v>
      </c>
      <c r="L551" s="54">
        <f t="shared" ref="L551:L557" si="70">I551-J551</f>
        <v>0</v>
      </c>
      <c r="M551" s="167"/>
      <c r="O551" s="3"/>
    </row>
    <row r="552" spans="1:15" s="2" customFormat="1" hidden="1" x14ac:dyDescent="0.25">
      <c r="A552" s="117"/>
      <c r="B552" s="108"/>
      <c r="C552" s="114"/>
      <c r="D552" s="97"/>
      <c r="E552" s="97"/>
      <c r="F552" s="97"/>
      <c r="G552" s="97"/>
      <c r="H552" s="4" t="s">
        <v>14</v>
      </c>
      <c r="I552" s="80"/>
      <c r="J552" s="75"/>
      <c r="K552" s="63"/>
      <c r="L552" s="54">
        <f t="shared" si="70"/>
        <v>0</v>
      </c>
      <c r="M552" s="103"/>
      <c r="O552" s="3"/>
    </row>
    <row r="553" spans="1:15" s="2" customFormat="1" hidden="1" x14ac:dyDescent="0.25">
      <c r="A553" s="117"/>
      <c r="B553" s="108"/>
      <c r="C553" s="114"/>
      <c r="D553" s="97"/>
      <c r="E553" s="97"/>
      <c r="F553" s="97"/>
      <c r="G553" s="97"/>
      <c r="H553" s="4" t="s">
        <v>15</v>
      </c>
      <c r="I553" s="80"/>
      <c r="J553" s="75"/>
      <c r="K553" s="63"/>
      <c r="L553" s="54">
        <f t="shared" si="70"/>
        <v>0</v>
      </c>
      <c r="M553" s="103"/>
      <c r="O553" s="3"/>
    </row>
    <row r="554" spans="1:15" s="2" customFormat="1" hidden="1" x14ac:dyDescent="0.25">
      <c r="A554" s="117"/>
      <c r="B554" s="108"/>
      <c r="C554" s="114"/>
      <c r="D554" s="97"/>
      <c r="E554" s="97"/>
      <c r="F554" s="97"/>
      <c r="G554" s="97"/>
      <c r="H554" s="4" t="s">
        <v>9</v>
      </c>
      <c r="I554" s="80">
        <v>0</v>
      </c>
      <c r="J554" s="80">
        <v>0</v>
      </c>
      <c r="K554" s="63"/>
      <c r="L554" s="54">
        <f t="shared" si="70"/>
        <v>0</v>
      </c>
      <c r="M554" s="103"/>
      <c r="O554" s="3"/>
    </row>
    <row r="555" spans="1:15" s="2" customFormat="1" hidden="1" x14ac:dyDescent="0.25">
      <c r="A555" s="117"/>
      <c r="B555" s="108"/>
      <c r="C555" s="114"/>
      <c r="D555" s="97"/>
      <c r="E555" s="97"/>
      <c r="F555" s="97"/>
      <c r="G555" s="97"/>
      <c r="H555" s="4" t="s">
        <v>16</v>
      </c>
      <c r="I555" s="80"/>
      <c r="J555" s="75"/>
      <c r="K555" s="63"/>
      <c r="L555" s="54">
        <f t="shared" si="70"/>
        <v>0</v>
      </c>
      <c r="M555" s="103"/>
      <c r="O555" s="3"/>
    </row>
    <row r="556" spans="1:15" s="2" customFormat="1" hidden="1" x14ac:dyDescent="0.25">
      <c r="A556" s="117"/>
      <c r="B556" s="108"/>
      <c r="C556" s="114"/>
      <c r="D556" s="97"/>
      <c r="E556" s="97"/>
      <c r="F556" s="97"/>
      <c r="G556" s="97"/>
      <c r="H556" s="4" t="s">
        <v>17</v>
      </c>
      <c r="I556" s="80"/>
      <c r="J556" s="75"/>
      <c r="K556" s="63"/>
      <c r="L556" s="54">
        <f t="shared" si="70"/>
        <v>0</v>
      </c>
      <c r="M556" s="103"/>
      <c r="O556" s="3"/>
    </row>
    <row r="557" spans="1:15" s="2" customFormat="1" hidden="1" x14ac:dyDescent="0.25">
      <c r="A557" s="118"/>
      <c r="B557" s="109"/>
      <c r="C557" s="115"/>
      <c r="D557" s="98"/>
      <c r="E557" s="98"/>
      <c r="F557" s="98"/>
      <c r="G557" s="98"/>
      <c r="H557" s="4" t="s">
        <v>18</v>
      </c>
      <c r="I557" s="80"/>
      <c r="J557" s="75"/>
      <c r="K557" s="63"/>
      <c r="L557" s="54">
        <f t="shared" si="70"/>
        <v>0</v>
      </c>
      <c r="M557" s="104"/>
      <c r="O557" s="3"/>
    </row>
    <row r="558" spans="1:15" s="2" customFormat="1" ht="16.5" hidden="1" customHeight="1" x14ac:dyDescent="0.25">
      <c r="A558" s="116" t="s">
        <v>463</v>
      </c>
      <c r="B558" s="102" t="s">
        <v>464</v>
      </c>
      <c r="C558" s="113" t="s">
        <v>222</v>
      </c>
      <c r="D558" s="96">
        <v>42370</v>
      </c>
      <c r="E558" s="96">
        <v>42735</v>
      </c>
      <c r="F558" s="96">
        <v>42370</v>
      </c>
      <c r="G558" s="96">
        <v>42735</v>
      </c>
      <c r="H558" s="4" t="s">
        <v>1</v>
      </c>
      <c r="I558" s="80">
        <f>SUM(I559:I564)</f>
        <v>2416.8689999999997</v>
      </c>
      <c r="J558" s="75">
        <f>SUM(J559:J564)</f>
        <v>2416.8685</v>
      </c>
      <c r="K558" s="63">
        <v>0</v>
      </c>
      <c r="L558" s="54">
        <f t="shared" ref="L558:L564" si="71">I558-J558</f>
        <v>4.9999999964711606E-4</v>
      </c>
      <c r="M558" s="167"/>
      <c r="O558" s="3"/>
    </row>
    <row r="559" spans="1:15" s="2" customFormat="1" hidden="1" x14ac:dyDescent="0.25">
      <c r="A559" s="117"/>
      <c r="B559" s="108"/>
      <c r="C559" s="114"/>
      <c r="D559" s="97"/>
      <c r="E559" s="97"/>
      <c r="F559" s="97"/>
      <c r="G559" s="97"/>
      <c r="H559" s="4" t="s">
        <v>14</v>
      </c>
      <c r="I559" s="80"/>
      <c r="J559" s="75"/>
      <c r="K559" s="63"/>
      <c r="L559" s="54">
        <f t="shared" si="71"/>
        <v>0</v>
      </c>
      <c r="M559" s="103"/>
      <c r="O559" s="3"/>
    </row>
    <row r="560" spans="1:15" s="2" customFormat="1" hidden="1" x14ac:dyDescent="0.25">
      <c r="A560" s="117"/>
      <c r="B560" s="108"/>
      <c r="C560" s="114"/>
      <c r="D560" s="97"/>
      <c r="E560" s="97"/>
      <c r="F560" s="97"/>
      <c r="G560" s="97"/>
      <c r="H560" s="4" t="s">
        <v>15</v>
      </c>
      <c r="I560" s="80">
        <v>2392.6999999999998</v>
      </c>
      <c r="J560" s="80">
        <v>2392.6999999999998</v>
      </c>
      <c r="K560" s="63"/>
      <c r="L560" s="54">
        <f t="shared" si="71"/>
        <v>0</v>
      </c>
      <c r="M560" s="103"/>
      <c r="O560" s="3"/>
    </row>
    <row r="561" spans="1:15" s="2" customFormat="1" hidden="1" x14ac:dyDescent="0.25">
      <c r="A561" s="117"/>
      <c r="B561" s="108"/>
      <c r="C561" s="114"/>
      <c r="D561" s="97"/>
      <c r="E561" s="97"/>
      <c r="F561" s="97"/>
      <c r="G561" s="97"/>
      <c r="H561" s="4" t="s">
        <v>9</v>
      </c>
      <c r="I561" s="80">
        <v>24.169</v>
      </c>
      <c r="J561" s="80">
        <v>24.168500000000002</v>
      </c>
      <c r="K561" s="63"/>
      <c r="L561" s="54">
        <f t="shared" si="71"/>
        <v>4.9999999999883471E-4</v>
      </c>
      <c r="M561" s="103"/>
      <c r="O561" s="3"/>
    </row>
    <row r="562" spans="1:15" s="2" customFormat="1" hidden="1" x14ac:dyDescent="0.25">
      <c r="A562" s="117"/>
      <c r="B562" s="108"/>
      <c r="C562" s="114"/>
      <c r="D562" s="97"/>
      <c r="E562" s="97"/>
      <c r="F562" s="97"/>
      <c r="G562" s="97"/>
      <c r="H562" s="4" t="s">
        <v>16</v>
      </c>
      <c r="I562" s="80"/>
      <c r="J562" s="75"/>
      <c r="K562" s="63"/>
      <c r="L562" s="54">
        <f t="shared" si="71"/>
        <v>0</v>
      </c>
      <c r="M562" s="103"/>
      <c r="O562" s="3"/>
    </row>
    <row r="563" spans="1:15" s="2" customFormat="1" hidden="1" x14ac:dyDescent="0.25">
      <c r="A563" s="117"/>
      <c r="B563" s="108"/>
      <c r="C563" s="114"/>
      <c r="D563" s="97"/>
      <c r="E563" s="97"/>
      <c r="F563" s="97"/>
      <c r="G563" s="97"/>
      <c r="H563" s="4" t="s">
        <v>17</v>
      </c>
      <c r="I563" s="80"/>
      <c r="J563" s="75"/>
      <c r="K563" s="63"/>
      <c r="L563" s="54">
        <f t="shared" si="71"/>
        <v>0</v>
      </c>
      <c r="M563" s="103"/>
      <c r="O563" s="3"/>
    </row>
    <row r="564" spans="1:15" s="2" customFormat="1" ht="21" hidden="1" customHeight="1" x14ac:dyDescent="0.25">
      <c r="A564" s="118"/>
      <c r="B564" s="109"/>
      <c r="C564" s="115"/>
      <c r="D564" s="98"/>
      <c r="E564" s="98"/>
      <c r="F564" s="98"/>
      <c r="G564" s="98"/>
      <c r="H564" s="4" t="s">
        <v>18</v>
      </c>
      <c r="I564" s="80"/>
      <c r="J564" s="75"/>
      <c r="K564" s="63"/>
      <c r="L564" s="54">
        <f t="shared" si="71"/>
        <v>0</v>
      </c>
      <c r="M564" s="104"/>
      <c r="O564" s="3"/>
    </row>
    <row r="565" spans="1:15" s="41" customFormat="1" ht="16.5" hidden="1" customHeight="1" x14ac:dyDescent="0.25">
      <c r="A565" s="131" t="s">
        <v>55</v>
      </c>
      <c r="B565" s="177" t="s">
        <v>151</v>
      </c>
      <c r="C565" s="177" t="s">
        <v>200</v>
      </c>
      <c r="D565" s="122">
        <v>42370</v>
      </c>
      <c r="E565" s="122">
        <v>42735</v>
      </c>
      <c r="F565" s="122">
        <v>42370</v>
      </c>
      <c r="G565" s="122">
        <v>42735</v>
      </c>
      <c r="H565" s="40" t="s">
        <v>1</v>
      </c>
      <c r="I565" s="77">
        <f>SUM(I566:I571)</f>
        <v>71095.950599999982</v>
      </c>
      <c r="J565" s="77">
        <f>SUM(J566:J571)</f>
        <v>71045.866789999985</v>
      </c>
      <c r="K565" s="58">
        <f>J565/I565*100</f>
        <v>99.929554623607501</v>
      </c>
      <c r="L565" s="59">
        <f t="shared" ref="L565:L569" si="72">I565-J565</f>
        <v>50.083809999996447</v>
      </c>
      <c r="M565" s="213"/>
      <c r="O565" s="42"/>
    </row>
    <row r="566" spans="1:15" s="41" customFormat="1" hidden="1" x14ac:dyDescent="0.25">
      <c r="A566" s="132"/>
      <c r="B566" s="178"/>
      <c r="C566" s="178"/>
      <c r="D566" s="123"/>
      <c r="E566" s="123"/>
      <c r="F566" s="123"/>
      <c r="G566" s="123"/>
      <c r="H566" s="40" t="s">
        <v>14</v>
      </c>
      <c r="I566" s="77">
        <f>I573+I601+I622+I671+I678+I720+I741+I790+I804+I818+I839+I853+I867+I881</f>
        <v>3613.9490799999999</v>
      </c>
      <c r="J566" s="77">
        <f>J573+J601+J622+J671+J678+J720+J741+J790+J804+J818+J839+J853+J867+J881</f>
        <v>3613.86312</v>
      </c>
      <c r="K566" s="58">
        <f>J566/I566*100</f>
        <v>99.997621438540023</v>
      </c>
      <c r="L566" s="59">
        <f t="shared" si="72"/>
        <v>8.595999999988635E-2</v>
      </c>
      <c r="M566" s="214"/>
      <c r="O566" s="42"/>
    </row>
    <row r="567" spans="1:15" s="41" customFormat="1" hidden="1" x14ac:dyDescent="0.25">
      <c r="A567" s="132"/>
      <c r="B567" s="178"/>
      <c r="C567" s="178"/>
      <c r="D567" s="123"/>
      <c r="E567" s="123"/>
      <c r="F567" s="123"/>
      <c r="G567" s="123"/>
      <c r="H567" s="40" t="s">
        <v>15</v>
      </c>
      <c r="I567" s="77">
        <f t="shared" ref="I567:J571" si="73">I574+I602+I623+I672+I679+I721+I742+I791+I805+I819+I840+I854+I868+I882</f>
        <v>33654.843519999995</v>
      </c>
      <c r="J567" s="77">
        <f t="shared" si="73"/>
        <v>33620.695549999997</v>
      </c>
      <c r="K567" s="58">
        <f>J567/I567*100</f>
        <v>99.898534753312092</v>
      </c>
      <c r="L567" s="59">
        <f t="shared" si="72"/>
        <v>34.147969999998168</v>
      </c>
      <c r="M567" s="214"/>
      <c r="O567" s="42"/>
    </row>
    <row r="568" spans="1:15" s="41" customFormat="1" hidden="1" x14ac:dyDescent="0.25">
      <c r="A568" s="132"/>
      <c r="B568" s="178"/>
      <c r="C568" s="178"/>
      <c r="D568" s="123"/>
      <c r="E568" s="123"/>
      <c r="F568" s="123"/>
      <c r="G568" s="123"/>
      <c r="H568" s="40" t="s">
        <v>9</v>
      </c>
      <c r="I568" s="77">
        <f t="shared" si="73"/>
        <v>30697.157999999996</v>
      </c>
      <c r="J568" s="77">
        <f t="shared" si="73"/>
        <v>30681.309119999994</v>
      </c>
      <c r="K568" s="58">
        <f>J568/I568*100</f>
        <v>99.948370204173301</v>
      </c>
      <c r="L568" s="59">
        <f t="shared" si="72"/>
        <v>15.848880000001373</v>
      </c>
      <c r="M568" s="214"/>
      <c r="O568" s="49"/>
    </row>
    <row r="569" spans="1:15" s="41" customFormat="1" hidden="1" x14ac:dyDescent="0.25">
      <c r="A569" s="132"/>
      <c r="B569" s="178"/>
      <c r="C569" s="178"/>
      <c r="D569" s="123"/>
      <c r="E569" s="123"/>
      <c r="F569" s="123"/>
      <c r="G569" s="123"/>
      <c r="H569" s="40" t="s">
        <v>16</v>
      </c>
      <c r="I569" s="77">
        <f t="shared" si="73"/>
        <v>3130</v>
      </c>
      <c r="J569" s="77">
        <f t="shared" si="73"/>
        <v>3129.9989999999998</v>
      </c>
      <c r="K569" s="58">
        <f>J569/I569*100</f>
        <v>99.999968051118202</v>
      </c>
      <c r="L569" s="59">
        <f t="shared" si="72"/>
        <v>1.0000000002037268E-3</v>
      </c>
      <c r="M569" s="214"/>
      <c r="O569" s="42"/>
    </row>
    <row r="570" spans="1:15" s="41" customFormat="1" hidden="1" x14ac:dyDescent="0.25">
      <c r="A570" s="132"/>
      <c r="B570" s="178"/>
      <c r="C570" s="178"/>
      <c r="D570" s="123"/>
      <c r="E570" s="123"/>
      <c r="F570" s="123"/>
      <c r="G570" s="123"/>
      <c r="H570" s="40" t="s">
        <v>17</v>
      </c>
      <c r="I570" s="77">
        <f t="shared" si="73"/>
        <v>0</v>
      </c>
      <c r="J570" s="77">
        <f t="shared" si="73"/>
        <v>0</v>
      </c>
      <c r="K570" s="58"/>
      <c r="L570" s="59"/>
      <c r="M570" s="214"/>
      <c r="O570" s="42"/>
    </row>
    <row r="571" spans="1:15" s="41" customFormat="1" hidden="1" x14ac:dyDescent="0.25">
      <c r="A571" s="133"/>
      <c r="B571" s="179"/>
      <c r="C571" s="179"/>
      <c r="D571" s="124"/>
      <c r="E571" s="124"/>
      <c r="F571" s="124"/>
      <c r="G571" s="124"/>
      <c r="H571" s="40" t="s">
        <v>13</v>
      </c>
      <c r="I571" s="77">
        <f t="shared" si="73"/>
        <v>0</v>
      </c>
      <c r="J571" s="77">
        <f t="shared" si="73"/>
        <v>0</v>
      </c>
      <c r="K571" s="58"/>
      <c r="L571" s="59"/>
      <c r="M571" s="214"/>
      <c r="O571" s="42"/>
    </row>
    <row r="572" spans="1:15" s="2" customFormat="1" ht="16.5" hidden="1" customHeight="1" x14ac:dyDescent="0.25">
      <c r="A572" s="131" t="s">
        <v>79</v>
      </c>
      <c r="B572" s="113" t="s">
        <v>27</v>
      </c>
      <c r="C572" s="113" t="s">
        <v>333</v>
      </c>
      <c r="D572" s="96">
        <v>42370</v>
      </c>
      <c r="E572" s="96">
        <v>42735</v>
      </c>
      <c r="F572" s="96">
        <v>42370</v>
      </c>
      <c r="G572" s="96">
        <v>42735</v>
      </c>
      <c r="H572" s="4" t="s">
        <v>1</v>
      </c>
      <c r="I572" s="73">
        <f>SUM(I573:I578)</f>
        <v>53.28</v>
      </c>
      <c r="J572" s="72">
        <f>SUM(J573:J578)</f>
        <v>53.275999999999996</v>
      </c>
      <c r="K572" s="55">
        <f>J572/I572*100</f>
        <v>99.992492492492474</v>
      </c>
      <c r="L572" s="56">
        <f t="shared" ref="L572:L606" si="74">I572-J572</f>
        <v>4.0000000000048885E-3</v>
      </c>
      <c r="M572" s="173"/>
      <c r="O572" s="3"/>
    </row>
    <row r="573" spans="1:15" s="2" customFormat="1" hidden="1" x14ac:dyDescent="0.25">
      <c r="A573" s="132"/>
      <c r="B573" s="114"/>
      <c r="C573" s="114"/>
      <c r="D573" s="97"/>
      <c r="E573" s="97"/>
      <c r="F573" s="97"/>
      <c r="G573" s="97"/>
      <c r="H573" s="4" t="s">
        <v>14</v>
      </c>
      <c r="I573" s="73"/>
      <c r="J573" s="72"/>
      <c r="K573" s="55"/>
      <c r="L573" s="56"/>
      <c r="M573" s="173"/>
      <c r="O573" s="3"/>
    </row>
    <row r="574" spans="1:15" s="2" customFormat="1" hidden="1" x14ac:dyDescent="0.25">
      <c r="A574" s="132"/>
      <c r="B574" s="114"/>
      <c r="C574" s="114"/>
      <c r="D574" s="97"/>
      <c r="E574" s="97"/>
      <c r="F574" s="97"/>
      <c r="G574" s="97"/>
      <c r="H574" s="4" t="s">
        <v>15</v>
      </c>
      <c r="I574" s="73"/>
      <c r="J574" s="72"/>
      <c r="K574" s="55"/>
      <c r="L574" s="56"/>
      <c r="M574" s="173"/>
      <c r="O574" s="3"/>
    </row>
    <row r="575" spans="1:15" s="2" customFormat="1" hidden="1" x14ac:dyDescent="0.25">
      <c r="A575" s="132"/>
      <c r="B575" s="114"/>
      <c r="C575" s="114"/>
      <c r="D575" s="97"/>
      <c r="E575" s="97"/>
      <c r="F575" s="97"/>
      <c r="G575" s="97"/>
      <c r="H575" s="4" t="s">
        <v>9</v>
      </c>
      <c r="I575" s="73">
        <f t="shared" ref="I575:I576" si="75">SUM(I582,I589,I596)</f>
        <v>53.28</v>
      </c>
      <c r="J575" s="72">
        <f t="shared" ref="J575:J576" si="76">J582+J589+J596</f>
        <v>53.275999999999996</v>
      </c>
      <c r="K575" s="55">
        <f>J575/I575*100</f>
        <v>99.992492492492474</v>
      </c>
      <c r="L575" s="56">
        <f t="shared" si="74"/>
        <v>4.0000000000048885E-3</v>
      </c>
      <c r="M575" s="173"/>
      <c r="O575" s="3"/>
    </row>
    <row r="576" spans="1:15" s="2" customFormat="1" hidden="1" x14ac:dyDescent="0.25">
      <c r="A576" s="132"/>
      <c r="B576" s="114"/>
      <c r="C576" s="114"/>
      <c r="D576" s="97"/>
      <c r="E576" s="97"/>
      <c r="F576" s="97"/>
      <c r="G576" s="97"/>
      <c r="H576" s="4" t="s">
        <v>16</v>
      </c>
      <c r="I576" s="73">
        <f t="shared" si="75"/>
        <v>0</v>
      </c>
      <c r="J576" s="72">
        <f t="shared" si="76"/>
        <v>0</v>
      </c>
      <c r="K576" s="55"/>
      <c r="L576" s="56"/>
      <c r="M576" s="173"/>
      <c r="O576" s="3"/>
    </row>
    <row r="577" spans="1:15" s="2" customFormat="1" hidden="1" x14ac:dyDescent="0.25">
      <c r="A577" s="132"/>
      <c r="B577" s="114"/>
      <c r="C577" s="114"/>
      <c r="D577" s="97"/>
      <c r="E577" s="97"/>
      <c r="F577" s="97"/>
      <c r="G577" s="97"/>
      <c r="H577" s="4" t="s">
        <v>17</v>
      </c>
      <c r="I577" s="73"/>
      <c r="J577" s="72"/>
      <c r="K577" s="55"/>
      <c r="L577" s="56"/>
      <c r="M577" s="173"/>
      <c r="O577" s="3"/>
    </row>
    <row r="578" spans="1:15" s="2" customFormat="1" hidden="1" x14ac:dyDescent="0.25">
      <c r="A578" s="133"/>
      <c r="B578" s="115"/>
      <c r="C578" s="115"/>
      <c r="D578" s="98"/>
      <c r="E578" s="98"/>
      <c r="F578" s="98"/>
      <c r="G578" s="98"/>
      <c r="H578" s="4" t="s">
        <v>13</v>
      </c>
      <c r="I578" s="73"/>
      <c r="J578" s="72"/>
      <c r="K578" s="55"/>
      <c r="L578" s="56"/>
      <c r="M578" s="173"/>
      <c r="O578" s="3"/>
    </row>
    <row r="579" spans="1:15" s="2" customFormat="1" ht="16.5" hidden="1" customHeight="1" x14ac:dyDescent="0.25">
      <c r="A579" s="116" t="s">
        <v>85</v>
      </c>
      <c r="B579" s="113" t="s">
        <v>30</v>
      </c>
      <c r="C579" s="113" t="s">
        <v>333</v>
      </c>
      <c r="D579" s="96">
        <v>42370</v>
      </c>
      <c r="E579" s="96">
        <v>42735</v>
      </c>
      <c r="F579" s="96">
        <v>42370</v>
      </c>
      <c r="G579" s="96">
        <v>42735</v>
      </c>
      <c r="H579" s="4" t="s">
        <v>1</v>
      </c>
      <c r="I579" s="79">
        <f>I582</f>
        <v>10</v>
      </c>
      <c r="J579" s="79">
        <f>J582</f>
        <v>10</v>
      </c>
      <c r="K579" s="65">
        <v>0</v>
      </c>
      <c r="L579" s="65">
        <f t="shared" ref="L579:L586" si="77">I579-J579</f>
        <v>0</v>
      </c>
      <c r="M579" s="173"/>
      <c r="O579" s="3"/>
    </row>
    <row r="580" spans="1:15" s="2" customFormat="1" hidden="1" x14ac:dyDescent="0.25">
      <c r="A580" s="117"/>
      <c r="B580" s="114"/>
      <c r="C580" s="114"/>
      <c r="D580" s="97"/>
      <c r="E580" s="97"/>
      <c r="F580" s="97"/>
      <c r="G580" s="97"/>
      <c r="H580" s="4" t="s">
        <v>14</v>
      </c>
      <c r="I580" s="79"/>
      <c r="J580" s="79"/>
      <c r="K580" s="65"/>
      <c r="L580" s="65"/>
      <c r="M580" s="173"/>
      <c r="O580" s="3"/>
    </row>
    <row r="581" spans="1:15" s="2" customFormat="1" hidden="1" x14ac:dyDescent="0.25">
      <c r="A581" s="117"/>
      <c r="B581" s="114"/>
      <c r="C581" s="114"/>
      <c r="D581" s="97"/>
      <c r="E581" s="97"/>
      <c r="F581" s="97"/>
      <c r="G581" s="97"/>
      <c r="H581" s="4" t="s">
        <v>15</v>
      </c>
      <c r="I581" s="79"/>
      <c r="J581" s="79"/>
      <c r="K581" s="65"/>
      <c r="L581" s="65"/>
      <c r="M581" s="173"/>
      <c r="O581" s="3"/>
    </row>
    <row r="582" spans="1:15" s="2" customFormat="1" hidden="1" x14ac:dyDescent="0.25">
      <c r="A582" s="117"/>
      <c r="B582" s="114"/>
      <c r="C582" s="114"/>
      <c r="D582" s="97"/>
      <c r="E582" s="97"/>
      <c r="F582" s="97"/>
      <c r="G582" s="97"/>
      <c r="H582" s="4" t="s">
        <v>9</v>
      </c>
      <c r="I582" s="79">
        <v>10</v>
      </c>
      <c r="J582" s="79">
        <v>10</v>
      </c>
      <c r="K582" s="65">
        <v>0</v>
      </c>
      <c r="L582" s="65">
        <f t="shared" si="77"/>
        <v>0</v>
      </c>
      <c r="M582" s="173"/>
      <c r="O582" s="3"/>
    </row>
    <row r="583" spans="1:15" s="2" customFormat="1" hidden="1" x14ac:dyDescent="0.25">
      <c r="A583" s="117"/>
      <c r="B583" s="114"/>
      <c r="C583" s="114"/>
      <c r="D583" s="97"/>
      <c r="E583" s="97"/>
      <c r="F583" s="97"/>
      <c r="G583" s="97"/>
      <c r="H583" s="4" t="s">
        <v>16</v>
      </c>
      <c r="I583" s="79"/>
      <c r="J583" s="79"/>
      <c r="K583" s="65"/>
      <c r="L583" s="65"/>
      <c r="M583" s="173"/>
      <c r="O583" s="3"/>
    </row>
    <row r="584" spans="1:15" s="2" customFormat="1" hidden="1" x14ac:dyDescent="0.25">
      <c r="A584" s="117"/>
      <c r="B584" s="114"/>
      <c r="C584" s="114"/>
      <c r="D584" s="97"/>
      <c r="E584" s="97"/>
      <c r="F584" s="97"/>
      <c r="G584" s="97"/>
      <c r="H584" s="4" t="s">
        <v>17</v>
      </c>
      <c r="I584" s="79"/>
      <c r="J584" s="79"/>
      <c r="K584" s="65"/>
      <c r="L584" s="65"/>
      <c r="M584" s="173"/>
      <c r="O584" s="3"/>
    </row>
    <row r="585" spans="1:15" s="2" customFormat="1" hidden="1" x14ac:dyDescent="0.25">
      <c r="A585" s="118"/>
      <c r="B585" s="115"/>
      <c r="C585" s="115"/>
      <c r="D585" s="98"/>
      <c r="E585" s="98"/>
      <c r="F585" s="98"/>
      <c r="G585" s="98"/>
      <c r="H585" s="4" t="s">
        <v>13</v>
      </c>
      <c r="I585" s="79"/>
      <c r="J585" s="79"/>
      <c r="K585" s="65"/>
      <c r="L585" s="65"/>
      <c r="M585" s="173"/>
      <c r="O585" s="3"/>
    </row>
    <row r="586" spans="1:15" s="2" customFormat="1" ht="16.5" hidden="1" customHeight="1" x14ac:dyDescent="0.25">
      <c r="A586" s="116" t="s">
        <v>86</v>
      </c>
      <c r="B586" s="113" t="s">
        <v>31</v>
      </c>
      <c r="C586" s="113" t="s">
        <v>333</v>
      </c>
      <c r="D586" s="96">
        <v>42370</v>
      </c>
      <c r="E586" s="96">
        <v>42735</v>
      </c>
      <c r="F586" s="96">
        <v>42370</v>
      </c>
      <c r="G586" s="96">
        <v>42735</v>
      </c>
      <c r="H586" s="4" t="s">
        <v>1</v>
      </c>
      <c r="I586" s="79">
        <f>I589</f>
        <v>11.34</v>
      </c>
      <c r="J586" s="79">
        <f>SUM(J587:J592)</f>
        <v>11.34</v>
      </c>
      <c r="K586" s="65">
        <f t="shared" ref="K586:K596" si="78">J586/I586*100</f>
        <v>100</v>
      </c>
      <c r="L586" s="65">
        <f t="shared" si="77"/>
        <v>0</v>
      </c>
      <c r="M586" s="173" t="s">
        <v>375</v>
      </c>
      <c r="O586" s="3"/>
    </row>
    <row r="587" spans="1:15" s="2" customFormat="1" hidden="1" x14ac:dyDescent="0.25">
      <c r="A587" s="117"/>
      <c r="B587" s="114"/>
      <c r="C587" s="114"/>
      <c r="D587" s="97"/>
      <c r="E587" s="97"/>
      <c r="F587" s="97"/>
      <c r="G587" s="97"/>
      <c r="H587" s="4" t="s">
        <v>14</v>
      </c>
      <c r="I587" s="79"/>
      <c r="J587" s="79"/>
      <c r="K587" s="65"/>
      <c r="L587" s="65"/>
      <c r="M587" s="173"/>
      <c r="O587" s="3"/>
    </row>
    <row r="588" spans="1:15" s="2" customFormat="1" hidden="1" x14ac:dyDescent="0.25">
      <c r="A588" s="117"/>
      <c r="B588" s="114"/>
      <c r="C588" s="114"/>
      <c r="D588" s="97"/>
      <c r="E588" s="97"/>
      <c r="F588" s="97"/>
      <c r="G588" s="97"/>
      <c r="H588" s="4" t="s">
        <v>15</v>
      </c>
      <c r="I588" s="79"/>
      <c r="J588" s="79"/>
      <c r="K588" s="65"/>
      <c r="L588" s="65"/>
      <c r="M588" s="173"/>
      <c r="O588" s="3"/>
    </row>
    <row r="589" spans="1:15" s="2" customFormat="1" hidden="1" x14ac:dyDescent="0.25">
      <c r="A589" s="117"/>
      <c r="B589" s="114"/>
      <c r="C589" s="114"/>
      <c r="D589" s="97"/>
      <c r="E589" s="97"/>
      <c r="F589" s="97"/>
      <c r="G589" s="97"/>
      <c r="H589" s="4" t="s">
        <v>9</v>
      </c>
      <c r="I589" s="79">
        <v>11.34</v>
      </c>
      <c r="J589" s="79">
        <v>11.34</v>
      </c>
      <c r="K589" s="65">
        <f t="shared" si="78"/>
        <v>100</v>
      </c>
      <c r="L589" s="65">
        <f t="shared" ref="L589:L596" si="79">I589-J589</f>
        <v>0</v>
      </c>
      <c r="M589" s="173"/>
      <c r="O589" s="3"/>
    </row>
    <row r="590" spans="1:15" s="2" customFormat="1" hidden="1" x14ac:dyDescent="0.25">
      <c r="A590" s="117"/>
      <c r="B590" s="114"/>
      <c r="C590" s="114"/>
      <c r="D590" s="97"/>
      <c r="E590" s="97"/>
      <c r="F590" s="97"/>
      <c r="G590" s="97"/>
      <c r="H590" s="4" t="s">
        <v>16</v>
      </c>
      <c r="I590" s="79"/>
      <c r="J590" s="79"/>
      <c r="K590" s="65"/>
      <c r="L590" s="65"/>
      <c r="M590" s="173"/>
      <c r="O590" s="3"/>
    </row>
    <row r="591" spans="1:15" s="2" customFormat="1" hidden="1" x14ac:dyDescent="0.25">
      <c r="A591" s="117"/>
      <c r="B591" s="114"/>
      <c r="C591" s="114"/>
      <c r="D591" s="97"/>
      <c r="E591" s="97"/>
      <c r="F591" s="97"/>
      <c r="G591" s="97"/>
      <c r="H591" s="4" t="s">
        <v>17</v>
      </c>
      <c r="I591" s="79"/>
      <c r="J591" s="79"/>
      <c r="K591" s="65"/>
      <c r="L591" s="65"/>
      <c r="M591" s="173"/>
      <c r="O591" s="3"/>
    </row>
    <row r="592" spans="1:15" s="2" customFormat="1" hidden="1" x14ac:dyDescent="0.25">
      <c r="A592" s="118"/>
      <c r="B592" s="115"/>
      <c r="C592" s="115"/>
      <c r="D592" s="98"/>
      <c r="E592" s="98"/>
      <c r="F592" s="98"/>
      <c r="G592" s="98"/>
      <c r="H592" s="4" t="s">
        <v>13</v>
      </c>
      <c r="I592" s="79"/>
      <c r="J592" s="79"/>
      <c r="K592" s="65"/>
      <c r="L592" s="65"/>
      <c r="M592" s="173"/>
      <c r="O592" s="3"/>
    </row>
    <row r="593" spans="1:15" s="2" customFormat="1" ht="16.5" hidden="1" customHeight="1" x14ac:dyDescent="0.25">
      <c r="A593" s="116" t="s">
        <v>204</v>
      </c>
      <c r="B593" s="113" t="s">
        <v>205</v>
      </c>
      <c r="C593" s="113" t="s">
        <v>333</v>
      </c>
      <c r="D593" s="96">
        <v>42370</v>
      </c>
      <c r="E593" s="96">
        <v>42735</v>
      </c>
      <c r="F593" s="96">
        <v>42370</v>
      </c>
      <c r="G593" s="96">
        <v>42735</v>
      </c>
      <c r="H593" s="4" t="s">
        <v>1</v>
      </c>
      <c r="I593" s="79">
        <f>I596</f>
        <v>31.94</v>
      </c>
      <c r="J593" s="79">
        <f>J596</f>
        <v>31.936</v>
      </c>
      <c r="K593" s="65">
        <f t="shared" si="78"/>
        <v>99.987476518472135</v>
      </c>
      <c r="L593" s="65">
        <f t="shared" si="79"/>
        <v>4.0000000000013358E-3</v>
      </c>
      <c r="M593" s="173" t="s">
        <v>408</v>
      </c>
      <c r="O593" s="3"/>
    </row>
    <row r="594" spans="1:15" s="2" customFormat="1" hidden="1" x14ac:dyDescent="0.25">
      <c r="A594" s="117"/>
      <c r="B594" s="114"/>
      <c r="C594" s="114"/>
      <c r="D594" s="97"/>
      <c r="E594" s="97"/>
      <c r="F594" s="97"/>
      <c r="G594" s="97"/>
      <c r="H594" s="4" t="s">
        <v>14</v>
      </c>
      <c r="I594" s="79"/>
      <c r="J594" s="79"/>
      <c r="K594" s="65"/>
      <c r="L594" s="65"/>
      <c r="M594" s="173"/>
      <c r="O594" s="3"/>
    </row>
    <row r="595" spans="1:15" s="2" customFormat="1" hidden="1" x14ac:dyDescent="0.25">
      <c r="A595" s="117"/>
      <c r="B595" s="114"/>
      <c r="C595" s="114"/>
      <c r="D595" s="97"/>
      <c r="E595" s="97"/>
      <c r="F595" s="97"/>
      <c r="G595" s="97"/>
      <c r="H595" s="4" t="s">
        <v>15</v>
      </c>
      <c r="I595" s="79"/>
      <c r="J595" s="79"/>
      <c r="K595" s="65"/>
      <c r="L595" s="65"/>
      <c r="M595" s="173"/>
      <c r="O595" s="3"/>
    </row>
    <row r="596" spans="1:15" s="2" customFormat="1" hidden="1" x14ac:dyDescent="0.25">
      <c r="A596" s="117"/>
      <c r="B596" s="114"/>
      <c r="C596" s="114"/>
      <c r="D596" s="97"/>
      <c r="E596" s="97"/>
      <c r="F596" s="97"/>
      <c r="G596" s="97"/>
      <c r="H596" s="4" t="s">
        <v>9</v>
      </c>
      <c r="I596" s="79">
        <v>31.94</v>
      </c>
      <c r="J596" s="79">
        <v>31.936</v>
      </c>
      <c r="K596" s="65">
        <f t="shared" si="78"/>
        <v>99.987476518472135</v>
      </c>
      <c r="L596" s="65">
        <f t="shared" si="79"/>
        <v>4.0000000000013358E-3</v>
      </c>
      <c r="M596" s="173"/>
      <c r="O596" s="3"/>
    </row>
    <row r="597" spans="1:15" s="2" customFormat="1" hidden="1" x14ac:dyDescent="0.25">
      <c r="A597" s="117"/>
      <c r="B597" s="114"/>
      <c r="C597" s="114"/>
      <c r="D597" s="97"/>
      <c r="E597" s="97"/>
      <c r="F597" s="97"/>
      <c r="G597" s="97"/>
      <c r="H597" s="4" t="s">
        <v>16</v>
      </c>
      <c r="I597" s="79"/>
      <c r="J597" s="79"/>
      <c r="K597" s="65"/>
      <c r="L597" s="65"/>
      <c r="M597" s="173"/>
      <c r="O597" s="3"/>
    </row>
    <row r="598" spans="1:15" s="2" customFormat="1" hidden="1" x14ac:dyDescent="0.25">
      <c r="A598" s="117"/>
      <c r="B598" s="114"/>
      <c r="C598" s="114"/>
      <c r="D598" s="97"/>
      <c r="E598" s="97"/>
      <c r="F598" s="97"/>
      <c r="G598" s="97"/>
      <c r="H598" s="4" t="s">
        <v>17</v>
      </c>
      <c r="I598" s="79"/>
      <c r="J598" s="79"/>
      <c r="K598" s="65"/>
      <c r="L598" s="65"/>
      <c r="M598" s="173"/>
      <c r="O598" s="3"/>
    </row>
    <row r="599" spans="1:15" s="2" customFormat="1" hidden="1" x14ac:dyDescent="0.25">
      <c r="A599" s="118"/>
      <c r="B599" s="115"/>
      <c r="C599" s="115"/>
      <c r="D599" s="98"/>
      <c r="E599" s="98"/>
      <c r="F599" s="98"/>
      <c r="G599" s="98"/>
      <c r="H599" s="4" t="s">
        <v>13</v>
      </c>
      <c r="I599" s="79"/>
      <c r="J599" s="79"/>
      <c r="K599" s="65"/>
      <c r="L599" s="65"/>
      <c r="M599" s="173"/>
      <c r="O599" s="3"/>
    </row>
    <row r="600" spans="1:15" s="2" customFormat="1" ht="16.5" hidden="1" customHeight="1" x14ac:dyDescent="0.25">
      <c r="A600" s="131" t="s">
        <v>80</v>
      </c>
      <c r="B600" s="113" t="s">
        <v>95</v>
      </c>
      <c r="C600" s="113" t="s">
        <v>333</v>
      </c>
      <c r="D600" s="96">
        <v>42370</v>
      </c>
      <c r="E600" s="96">
        <v>42735</v>
      </c>
      <c r="F600" s="96">
        <v>42370</v>
      </c>
      <c r="G600" s="96">
        <v>42735</v>
      </c>
      <c r="H600" s="4" t="s">
        <v>1</v>
      </c>
      <c r="I600" s="73">
        <f>SUM(I601:I606)</f>
        <v>15</v>
      </c>
      <c r="J600" s="73">
        <f>SUM(J601:J606)</f>
        <v>14.998999999999999</v>
      </c>
      <c r="K600" s="55">
        <f>J600/I600*100</f>
        <v>99.993333333333325</v>
      </c>
      <c r="L600" s="56">
        <f t="shared" si="74"/>
        <v>1.0000000000012221E-3</v>
      </c>
      <c r="M600" s="173"/>
      <c r="O600" s="3"/>
    </row>
    <row r="601" spans="1:15" s="2" customFormat="1" hidden="1" x14ac:dyDescent="0.25">
      <c r="A601" s="132"/>
      <c r="B601" s="114"/>
      <c r="C601" s="114"/>
      <c r="D601" s="97"/>
      <c r="E601" s="97"/>
      <c r="F601" s="97"/>
      <c r="G601" s="97"/>
      <c r="H601" s="4" t="s">
        <v>14</v>
      </c>
      <c r="I601" s="73"/>
      <c r="J601" s="72"/>
      <c r="K601" s="55"/>
      <c r="L601" s="56">
        <f t="shared" si="74"/>
        <v>0</v>
      </c>
      <c r="M601" s="173"/>
      <c r="O601" s="3"/>
    </row>
    <row r="602" spans="1:15" s="2" customFormat="1" hidden="1" x14ac:dyDescent="0.25">
      <c r="A602" s="132"/>
      <c r="B602" s="114"/>
      <c r="C602" s="114"/>
      <c r="D602" s="97"/>
      <c r="E602" s="97"/>
      <c r="F602" s="97"/>
      <c r="G602" s="97"/>
      <c r="H602" s="4" t="s">
        <v>15</v>
      </c>
      <c r="I602" s="73"/>
      <c r="J602" s="73"/>
      <c r="K602" s="55"/>
      <c r="L602" s="56">
        <f t="shared" si="74"/>
        <v>0</v>
      </c>
      <c r="M602" s="173"/>
      <c r="O602" s="3"/>
    </row>
    <row r="603" spans="1:15" s="2" customFormat="1" hidden="1" x14ac:dyDescent="0.25">
      <c r="A603" s="132"/>
      <c r="B603" s="114"/>
      <c r="C603" s="114"/>
      <c r="D603" s="97"/>
      <c r="E603" s="97"/>
      <c r="F603" s="97"/>
      <c r="G603" s="97"/>
      <c r="H603" s="4" t="s">
        <v>9</v>
      </c>
      <c r="I603" s="73">
        <f t="shared" ref="I603:J603" si="80">SUM(I610,I617)</f>
        <v>15</v>
      </c>
      <c r="J603" s="73">
        <f t="shared" si="80"/>
        <v>14.998999999999999</v>
      </c>
      <c r="K603" s="55">
        <f>J603/I603*100</f>
        <v>99.993333333333325</v>
      </c>
      <c r="L603" s="56">
        <f t="shared" si="74"/>
        <v>1.0000000000012221E-3</v>
      </c>
      <c r="M603" s="173"/>
      <c r="O603" s="3"/>
    </row>
    <row r="604" spans="1:15" s="2" customFormat="1" hidden="1" x14ac:dyDescent="0.25">
      <c r="A604" s="132"/>
      <c r="B604" s="114"/>
      <c r="C604" s="114"/>
      <c r="D604" s="97"/>
      <c r="E604" s="97"/>
      <c r="F604" s="97"/>
      <c r="G604" s="97"/>
      <c r="H604" s="4" t="s">
        <v>16</v>
      </c>
      <c r="I604" s="73"/>
      <c r="J604" s="73"/>
      <c r="K604" s="55"/>
      <c r="L604" s="56">
        <f t="shared" si="74"/>
        <v>0</v>
      </c>
      <c r="M604" s="173"/>
      <c r="O604" s="3"/>
    </row>
    <row r="605" spans="1:15" s="2" customFormat="1" hidden="1" x14ac:dyDescent="0.25">
      <c r="A605" s="132"/>
      <c r="B605" s="114"/>
      <c r="C605" s="114"/>
      <c r="D605" s="97"/>
      <c r="E605" s="97"/>
      <c r="F605" s="97"/>
      <c r="G605" s="97"/>
      <c r="H605" s="4" t="s">
        <v>17</v>
      </c>
      <c r="I605" s="73"/>
      <c r="J605" s="73"/>
      <c r="K605" s="55"/>
      <c r="L605" s="56">
        <f t="shared" si="74"/>
        <v>0</v>
      </c>
      <c r="M605" s="173"/>
      <c r="O605" s="3"/>
    </row>
    <row r="606" spans="1:15" s="2" customFormat="1" hidden="1" x14ac:dyDescent="0.25">
      <c r="A606" s="133"/>
      <c r="B606" s="115"/>
      <c r="C606" s="115"/>
      <c r="D606" s="98"/>
      <c r="E606" s="98"/>
      <c r="F606" s="98"/>
      <c r="G606" s="98"/>
      <c r="H606" s="4" t="s">
        <v>13</v>
      </c>
      <c r="I606" s="73"/>
      <c r="J606" s="73"/>
      <c r="K606" s="55"/>
      <c r="L606" s="56">
        <f t="shared" si="74"/>
        <v>0</v>
      </c>
      <c r="M606" s="173"/>
      <c r="O606" s="3"/>
    </row>
    <row r="607" spans="1:15" s="2" customFormat="1" ht="16.5" hidden="1" customHeight="1" x14ac:dyDescent="0.25">
      <c r="A607" s="116" t="s">
        <v>87</v>
      </c>
      <c r="B607" s="113" t="s">
        <v>35</v>
      </c>
      <c r="C607" s="113" t="s">
        <v>333</v>
      </c>
      <c r="D607" s="96">
        <v>42370</v>
      </c>
      <c r="E607" s="96">
        <v>42735</v>
      </c>
      <c r="F607" s="96">
        <v>42370</v>
      </c>
      <c r="G607" s="96">
        <v>42735</v>
      </c>
      <c r="H607" s="4" t="s">
        <v>1</v>
      </c>
      <c r="I607" s="79">
        <f>I610</f>
        <v>4.0339999999999998</v>
      </c>
      <c r="J607" s="79">
        <f>SUM(J608:J613)</f>
        <v>4.0339999999999998</v>
      </c>
      <c r="K607" s="55">
        <v>0</v>
      </c>
      <c r="L607" s="56">
        <f t="shared" ref="L607" si="81">I607-J607</f>
        <v>0</v>
      </c>
      <c r="M607" s="173" t="s">
        <v>409</v>
      </c>
      <c r="O607" s="3"/>
    </row>
    <row r="608" spans="1:15" s="2" customFormat="1" hidden="1" x14ac:dyDescent="0.25">
      <c r="A608" s="117"/>
      <c r="B608" s="114"/>
      <c r="C608" s="114"/>
      <c r="D608" s="97"/>
      <c r="E608" s="97"/>
      <c r="F608" s="97"/>
      <c r="G608" s="97"/>
      <c r="H608" s="4" t="s">
        <v>14</v>
      </c>
      <c r="I608" s="79"/>
      <c r="J608" s="79"/>
      <c r="K608" s="65"/>
      <c r="L608" s="65"/>
      <c r="M608" s="173"/>
      <c r="O608" s="3"/>
    </row>
    <row r="609" spans="1:15" s="2" customFormat="1" hidden="1" x14ac:dyDescent="0.25">
      <c r="A609" s="117"/>
      <c r="B609" s="114"/>
      <c r="C609" s="114"/>
      <c r="D609" s="97"/>
      <c r="E609" s="97"/>
      <c r="F609" s="97"/>
      <c r="G609" s="97"/>
      <c r="H609" s="4" t="s">
        <v>15</v>
      </c>
      <c r="I609" s="79"/>
      <c r="J609" s="79"/>
      <c r="K609" s="65"/>
      <c r="L609" s="65"/>
      <c r="M609" s="173"/>
      <c r="O609" s="3"/>
    </row>
    <row r="610" spans="1:15" s="2" customFormat="1" hidden="1" x14ac:dyDescent="0.25">
      <c r="A610" s="117"/>
      <c r="B610" s="114"/>
      <c r="C610" s="114"/>
      <c r="D610" s="97"/>
      <c r="E610" s="97"/>
      <c r="F610" s="97"/>
      <c r="G610" s="97"/>
      <c r="H610" s="4" t="s">
        <v>9</v>
      </c>
      <c r="I610" s="79">
        <v>4.0339999999999998</v>
      </c>
      <c r="J610" s="79">
        <v>4.0339999999999998</v>
      </c>
      <c r="K610" s="55">
        <v>0</v>
      </c>
      <c r="L610" s="56">
        <f t="shared" ref="L610" si="82">I610-J610</f>
        <v>0</v>
      </c>
      <c r="M610" s="173"/>
      <c r="O610" s="3"/>
    </row>
    <row r="611" spans="1:15" s="2" customFormat="1" hidden="1" x14ac:dyDescent="0.25">
      <c r="A611" s="117"/>
      <c r="B611" s="114"/>
      <c r="C611" s="114"/>
      <c r="D611" s="97"/>
      <c r="E611" s="97"/>
      <c r="F611" s="97"/>
      <c r="G611" s="97"/>
      <c r="H611" s="4" t="s">
        <v>16</v>
      </c>
      <c r="I611" s="79"/>
      <c r="J611" s="79"/>
      <c r="K611" s="55"/>
      <c r="L611" s="65"/>
      <c r="M611" s="173"/>
      <c r="O611" s="3"/>
    </row>
    <row r="612" spans="1:15" s="2" customFormat="1" hidden="1" x14ac:dyDescent="0.25">
      <c r="A612" s="117"/>
      <c r="B612" s="114"/>
      <c r="C612" s="114"/>
      <c r="D612" s="97"/>
      <c r="E612" s="97"/>
      <c r="F612" s="97"/>
      <c r="G612" s="97"/>
      <c r="H612" s="4" t="s">
        <v>17</v>
      </c>
      <c r="I612" s="79"/>
      <c r="J612" s="79"/>
      <c r="K612" s="55"/>
      <c r="L612" s="65"/>
      <c r="M612" s="173"/>
      <c r="O612" s="3"/>
    </row>
    <row r="613" spans="1:15" s="2" customFormat="1" hidden="1" x14ac:dyDescent="0.25">
      <c r="A613" s="118"/>
      <c r="B613" s="115"/>
      <c r="C613" s="115"/>
      <c r="D613" s="98"/>
      <c r="E613" s="98"/>
      <c r="F613" s="98"/>
      <c r="G613" s="98"/>
      <c r="H613" s="4" t="s">
        <v>13</v>
      </c>
      <c r="I613" s="79"/>
      <c r="J613" s="79"/>
      <c r="K613" s="55"/>
      <c r="L613" s="65"/>
      <c r="M613" s="173"/>
      <c r="O613" s="3"/>
    </row>
    <row r="614" spans="1:15" s="2" customFormat="1" ht="16.5" hidden="1" customHeight="1" x14ac:dyDescent="0.25">
      <c r="A614" s="116" t="s">
        <v>159</v>
      </c>
      <c r="B614" s="113" t="s">
        <v>31</v>
      </c>
      <c r="C614" s="113" t="s">
        <v>333</v>
      </c>
      <c r="D614" s="96">
        <v>42370</v>
      </c>
      <c r="E614" s="96">
        <v>42735</v>
      </c>
      <c r="F614" s="96">
        <v>42370</v>
      </c>
      <c r="G614" s="96">
        <v>42735</v>
      </c>
      <c r="H614" s="4" t="s">
        <v>1</v>
      </c>
      <c r="I614" s="79">
        <f>I617</f>
        <v>10.965999999999999</v>
      </c>
      <c r="J614" s="79">
        <f>SUM(J615:J620)</f>
        <v>10.965</v>
      </c>
      <c r="K614" s="55">
        <f t="shared" ref="K614:K617" si="83">J614/I614*100</f>
        <v>99.990880904614272</v>
      </c>
      <c r="L614" s="56">
        <f t="shared" ref="L614" si="84">I614-J614</f>
        <v>9.9999999999944578E-4</v>
      </c>
      <c r="M614" s="173" t="s">
        <v>410</v>
      </c>
      <c r="O614" s="3"/>
    </row>
    <row r="615" spans="1:15" s="2" customFormat="1" hidden="1" x14ac:dyDescent="0.25">
      <c r="A615" s="117"/>
      <c r="B615" s="114"/>
      <c r="C615" s="114"/>
      <c r="D615" s="97"/>
      <c r="E615" s="97"/>
      <c r="F615" s="97"/>
      <c r="G615" s="97"/>
      <c r="H615" s="4" t="s">
        <v>14</v>
      </c>
      <c r="I615" s="79"/>
      <c r="J615" s="79"/>
      <c r="K615" s="55"/>
      <c r="L615" s="65"/>
      <c r="M615" s="173"/>
      <c r="O615" s="3"/>
    </row>
    <row r="616" spans="1:15" s="2" customFormat="1" hidden="1" x14ac:dyDescent="0.25">
      <c r="A616" s="117"/>
      <c r="B616" s="114"/>
      <c r="C616" s="114"/>
      <c r="D616" s="97"/>
      <c r="E616" s="97"/>
      <c r="F616" s="97"/>
      <c r="G616" s="97"/>
      <c r="H616" s="4" t="s">
        <v>15</v>
      </c>
      <c r="I616" s="79"/>
      <c r="J616" s="79"/>
      <c r="K616" s="55"/>
      <c r="L616" s="65"/>
      <c r="M616" s="173"/>
      <c r="O616" s="3"/>
    </row>
    <row r="617" spans="1:15" s="2" customFormat="1" hidden="1" x14ac:dyDescent="0.25">
      <c r="A617" s="117"/>
      <c r="B617" s="114"/>
      <c r="C617" s="114"/>
      <c r="D617" s="97"/>
      <c r="E617" s="97"/>
      <c r="F617" s="97"/>
      <c r="G617" s="97"/>
      <c r="H617" s="4" t="s">
        <v>9</v>
      </c>
      <c r="I617" s="79">
        <v>10.965999999999999</v>
      </c>
      <c r="J617" s="79">
        <v>10.965</v>
      </c>
      <c r="K617" s="55">
        <f t="shared" si="83"/>
        <v>99.990880904614272</v>
      </c>
      <c r="L617" s="56">
        <f t="shared" ref="L617" si="85">I617-J617</f>
        <v>9.9999999999944578E-4</v>
      </c>
      <c r="M617" s="173"/>
      <c r="O617" s="3"/>
    </row>
    <row r="618" spans="1:15" s="2" customFormat="1" hidden="1" x14ac:dyDescent="0.25">
      <c r="A618" s="117"/>
      <c r="B618" s="114"/>
      <c r="C618" s="114"/>
      <c r="D618" s="97"/>
      <c r="E618" s="97"/>
      <c r="F618" s="97"/>
      <c r="G618" s="97"/>
      <c r="H618" s="4" t="s">
        <v>16</v>
      </c>
      <c r="I618" s="79"/>
      <c r="J618" s="79"/>
      <c r="K618" s="55"/>
      <c r="L618" s="65"/>
      <c r="M618" s="173"/>
      <c r="O618" s="3"/>
    </row>
    <row r="619" spans="1:15" s="2" customFormat="1" hidden="1" x14ac:dyDescent="0.25">
      <c r="A619" s="117"/>
      <c r="B619" s="114"/>
      <c r="C619" s="114"/>
      <c r="D619" s="97"/>
      <c r="E619" s="97"/>
      <c r="F619" s="97"/>
      <c r="G619" s="97"/>
      <c r="H619" s="4" t="s">
        <v>17</v>
      </c>
      <c r="I619" s="79"/>
      <c r="J619" s="79"/>
      <c r="K619" s="55"/>
      <c r="L619" s="65"/>
      <c r="M619" s="173"/>
      <c r="O619" s="3"/>
    </row>
    <row r="620" spans="1:15" s="2" customFormat="1" hidden="1" x14ac:dyDescent="0.25">
      <c r="A620" s="118"/>
      <c r="B620" s="115"/>
      <c r="C620" s="115"/>
      <c r="D620" s="98"/>
      <c r="E620" s="98"/>
      <c r="F620" s="98"/>
      <c r="G620" s="98"/>
      <c r="H620" s="4" t="s">
        <v>13</v>
      </c>
      <c r="I620" s="79"/>
      <c r="J620" s="79"/>
      <c r="K620" s="55"/>
      <c r="L620" s="65"/>
      <c r="M620" s="173"/>
      <c r="O620" s="3"/>
    </row>
    <row r="621" spans="1:15" s="2" customFormat="1" ht="16.5" hidden="1" customHeight="1" x14ac:dyDescent="0.25">
      <c r="A621" s="131" t="s">
        <v>81</v>
      </c>
      <c r="B621" s="113" t="s">
        <v>38</v>
      </c>
      <c r="C621" s="113" t="s">
        <v>414</v>
      </c>
      <c r="D621" s="96">
        <v>42370</v>
      </c>
      <c r="E621" s="96">
        <v>42735</v>
      </c>
      <c r="F621" s="96">
        <v>42370</v>
      </c>
      <c r="G621" s="96">
        <v>42735</v>
      </c>
      <c r="H621" s="4" t="s">
        <v>1</v>
      </c>
      <c r="I621" s="73">
        <f>SUM(I622:I627)</f>
        <v>85</v>
      </c>
      <c r="J621" s="73">
        <f>SUM(J622:J627)</f>
        <v>84.981000000000009</v>
      </c>
      <c r="K621" s="55">
        <f>J621/I621*100</f>
        <v>99.977647058823536</v>
      </c>
      <c r="L621" s="56">
        <f t="shared" ref="L621" si="86">I621-J621</f>
        <v>1.8999999999991246E-2</v>
      </c>
      <c r="M621" s="173"/>
      <c r="O621" s="3"/>
    </row>
    <row r="622" spans="1:15" s="2" customFormat="1" hidden="1" x14ac:dyDescent="0.25">
      <c r="A622" s="132"/>
      <c r="B622" s="114"/>
      <c r="C622" s="114"/>
      <c r="D622" s="97"/>
      <c r="E622" s="97"/>
      <c r="F622" s="97"/>
      <c r="G622" s="97"/>
      <c r="H622" s="4" t="s">
        <v>14</v>
      </c>
      <c r="I622" s="73"/>
      <c r="J622" s="73"/>
      <c r="K622" s="55"/>
      <c r="L622" s="56">
        <f t="shared" ref="L622:L676" si="87">I622-J622</f>
        <v>0</v>
      </c>
      <c r="M622" s="173"/>
      <c r="O622" s="3"/>
    </row>
    <row r="623" spans="1:15" s="2" customFormat="1" hidden="1" x14ac:dyDescent="0.25">
      <c r="A623" s="132"/>
      <c r="B623" s="114"/>
      <c r="C623" s="114"/>
      <c r="D623" s="97"/>
      <c r="E623" s="97"/>
      <c r="F623" s="97"/>
      <c r="G623" s="97"/>
      <c r="H623" s="4" t="s">
        <v>15</v>
      </c>
      <c r="I623" s="73"/>
      <c r="J623" s="73"/>
      <c r="K623" s="55"/>
      <c r="L623" s="56">
        <f t="shared" si="87"/>
        <v>0</v>
      </c>
      <c r="M623" s="173"/>
      <c r="O623" s="3"/>
    </row>
    <row r="624" spans="1:15" s="2" customFormat="1" hidden="1" x14ac:dyDescent="0.25">
      <c r="A624" s="132"/>
      <c r="B624" s="114"/>
      <c r="C624" s="114"/>
      <c r="D624" s="97"/>
      <c r="E624" s="97"/>
      <c r="F624" s="97"/>
      <c r="G624" s="97"/>
      <c r="H624" s="4" t="s">
        <v>9</v>
      </c>
      <c r="I624" s="73">
        <f>SUM(I631,I645,I652,I659,I638,I666)</f>
        <v>85</v>
      </c>
      <c r="J624" s="73">
        <f>SUM(J631,J645,J652,J659,J638,J666)</f>
        <v>84.981000000000009</v>
      </c>
      <c r="K624" s="55">
        <f>J624/I624*100</f>
        <v>99.977647058823536</v>
      </c>
      <c r="L624" s="56">
        <f t="shared" si="87"/>
        <v>1.8999999999991246E-2</v>
      </c>
      <c r="M624" s="173"/>
      <c r="O624" s="3"/>
    </row>
    <row r="625" spans="1:15" s="2" customFormat="1" hidden="1" x14ac:dyDescent="0.25">
      <c r="A625" s="132"/>
      <c r="B625" s="114"/>
      <c r="C625" s="114"/>
      <c r="D625" s="97"/>
      <c r="E625" s="97"/>
      <c r="F625" s="97"/>
      <c r="G625" s="97"/>
      <c r="H625" s="4" t="s">
        <v>16</v>
      </c>
      <c r="I625" s="73"/>
      <c r="J625" s="73"/>
      <c r="K625" s="55"/>
      <c r="L625" s="56">
        <f t="shared" si="87"/>
        <v>0</v>
      </c>
      <c r="M625" s="173"/>
      <c r="O625" s="3"/>
    </row>
    <row r="626" spans="1:15" s="2" customFormat="1" hidden="1" x14ac:dyDescent="0.25">
      <c r="A626" s="132"/>
      <c r="B626" s="114"/>
      <c r="C626" s="114"/>
      <c r="D626" s="97"/>
      <c r="E626" s="97"/>
      <c r="F626" s="97"/>
      <c r="G626" s="97"/>
      <c r="H626" s="4" t="s">
        <v>17</v>
      </c>
      <c r="I626" s="73"/>
      <c r="J626" s="73"/>
      <c r="K626" s="55"/>
      <c r="L626" s="56">
        <f t="shared" si="87"/>
        <v>0</v>
      </c>
      <c r="M626" s="173"/>
      <c r="O626" s="3"/>
    </row>
    <row r="627" spans="1:15" s="2" customFormat="1" hidden="1" x14ac:dyDescent="0.25">
      <c r="A627" s="133"/>
      <c r="B627" s="115"/>
      <c r="C627" s="115"/>
      <c r="D627" s="98"/>
      <c r="E627" s="98"/>
      <c r="F627" s="98"/>
      <c r="G627" s="98"/>
      <c r="H627" s="4" t="s">
        <v>13</v>
      </c>
      <c r="I627" s="73"/>
      <c r="J627" s="73"/>
      <c r="K627" s="55"/>
      <c r="L627" s="56">
        <f t="shared" si="87"/>
        <v>0</v>
      </c>
      <c r="M627" s="173"/>
      <c r="O627" s="3"/>
    </row>
    <row r="628" spans="1:15" s="2" customFormat="1" ht="16.5" hidden="1" customHeight="1" x14ac:dyDescent="0.25">
      <c r="A628" s="116" t="s">
        <v>89</v>
      </c>
      <c r="B628" s="113" t="s">
        <v>40</v>
      </c>
      <c r="C628" s="113" t="s">
        <v>414</v>
      </c>
      <c r="D628" s="96">
        <v>42370</v>
      </c>
      <c r="E628" s="96">
        <v>42735</v>
      </c>
      <c r="F628" s="96">
        <v>42370</v>
      </c>
      <c r="G628" s="96">
        <v>42735</v>
      </c>
      <c r="H628" s="4" t="s">
        <v>1</v>
      </c>
      <c r="I628" s="79">
        <f>SUM(I629:I634)</f>
        <v>19.523</v>
      </c>
      <c r="J628" s="79">
        <f>SUM(J629:J634)</f>
        <v>19.523</v>
      </c>
      <c r="K628" s="65">
        <v>0</v>
      </c>
      <c r="L628" s="65">
        <f t="shared" si="87"/>
        <v>0</v>
      </c>
      <c r="M628" s="173" t="s">
        <v>532</v>
      </c>
      <c r="O628" s="3"/>
    </row>
    <row r="629" spans="1:15" s="2" customFormat="1" hidden="1" x14ac:dyDescent="0.25">
      <c r="A629" s="117"/>
      <c r="B629" s="114"/>
      <c r="C629" s="114"/>
      <c r="D629" s="97"/>
      <c r="E629" s="97"/>
      <c r="F629" s="97"/>
      <c r="G629" s="97"/>
      <c r="H629" s="4" t="s">
        <v>14</v>
      </c>
      <c r="I629" s="79"/>
      <c r="J629" s="81"/>
      <c r="K629" s="65"/>
      <c r="L629" s="65"/>
      <c r="M629" s="173"/>
      <c r="O629" s="3"/>
    </row>
    <row r="630" spans="1:15" s="2" customFormat="1" hidden="1" x14ac:dyDescent="0.25">
      <c r="A630" s="117"/>
      <c r="B630" s="114"/>
      <c r="C630" s="114"/>
      <c r="D630" s="97"/>
      <c r="E630" s="97"/>
      <c r="F630" s="97"/>
      <c r="G630" s="97"/>
      <c r="H630" s="4" t="s">
        <v>15</v>
      </c>
      <c r="I630" s="79"/>
      <c r="J630" s="81"/>
      <c r="K630" s="65"/>
      <c r="L630" s="65"/>
      <c r="M630" s="173"/>
      <c r="O630" s="3"/>
    </row>
    <row r="631" spans="1:15" s="2" customFormat="1" hidden="1" x14ac:dyDescent="0.25">
      <c r="A631" s="117"/>
      <c r="B631" s="114"/>
      <c r="C631" s="114"/>
      <c r="D631" s="97"/>
      <c r="E631" s="97"/>
      <c r="F631" s="97"/>
      <c r="G631" s="97"/>
      <c r="H631" s="4" t="s">
        <v>9</v>
      </c>
      <c r="I631" s="79">
        <v>19.523</v>
      </c>
      <c r="J631" s="79">
        <v>19.523</v>
      </c>
      <c r="K631" s="65">
        <v>0</v>
      </c>
      <c r="L631" s="65">
        <f t="shared" si="87"/>
        <v>0</v>
      </c>
      <c r="M631" s="173"/>
      <c r="O631" s="3"/>
    </row>
    <row r="632" spans="1:15" s="2" customFormat="1" hidden="1" x14ac:dyDescent="0.25">
      <c r="A632" s="117"/>
      <c r="B632" s="114"/>
      <c r="C632" s="114"/>
      <c r="D632" s="97"/>
      <c r="E632" s="97"/>
      <c r="F632" s="97"/>
      <c r="G632" s="97"/>
      <c r="H632" s="4" t="s">
        <v>16</v>
      </c>
      <c r="I632" s="79"/>
      <c r="J632" s="81"/>
      <c r="K632" s="65"/>
      <c r="L632" s="65"/>
      <c r="M632" s="173"/>
      <c r="O632" s="3"/>
    </row>
    <row r="633" spans="1:15" s="2" customFormat="1" hidden="1" x14ac:dyDescent="0.25">
      <c r="A633" s="117"/>
      <c r="B633" s="114"/>
      <c r="C633" s="114"/>
      <c r="D633" s="97"/>
      <c r="E633" s="97"/>
      <c r="F633" s="97"/>
      <c r="G633" s="97"/>
      <c r="H633" s="4" t="s">
        <v>17</v>
      </c>
      <c r="I633" s="79"/>
      <c r="J633" s="81"/>
      <c r="K633" s="65"/>
      <c r="L633" s="65"/>
      <c r="M633" s="173"/>
      <c r="O633" s="3"/>
    </row>
    <row r="634" spans="1:15" s="2" customFormat="1" hidden="1" x14ac:dyDescent="0.25">
      <c r="A634" s="118"/>
      <c r="B634" s="115"/>
      <c r="C634" s="115"/>
      <c r="D634" s="98"/>
      <c r="E634" s="98"/>
      <c r="F634" s="98"/>
      <c r="G634" s="98"/>
      <c r="H634" s="4" t="s">
        <v>13</v>
      </c>
      <c r="I634" s="79"/>
      <c r="J634" s="81"/>
      <c r="K634" s="65"/>
      <c r="L634" s="65"/>
      <c r="M634" s="173"/>
      <c r="O634" s="3"/>
    </row>
    <row r="635" spans="1:15" s="2" customFormat="1" ht="16.5" hidden="1" customHeight="1" x14ac:dyDescent="0.25">
      <c r="A635" s="116" t="s">
        <v>91</v>
      </c>
      <c r="B635" s="113" t="s">
        <v>413</v>
      </c>
      <c r="C635" s="113" t="s">
        <v>414</v>
      </c>
      <c r="D635" s="96">
        <v>42370</v>
      </c>
      <c r="E635" s="96">
        <v>42735</v>
      </c>
      <c r="F635" s="96">
        <v>42370</v>
      </c>
      <c r="G635" s="96">
        <v>42735</v>
      </c>
      <c r="H635" s="4" t="s">
        <v>1</v>
      </c>
      <c r="I635" s="79">
        <f>SUM(I636:I641)</f>
        <v>7.3369999999999997</v>
      </c>
      <c r="J635" s="79">
        <f>SUM(J636:J641)</f>
        <v>7.3369999999999997</v>
      </c>
      <c r="K635" s="65">
        <f>J635/I635*100</f>
        <v>100</v>
      </c>
      <c r="L635" s="65">
        <f t="shared" ref="L635" si="88">I635-J635</f>
        <v>0</v>
      </c>
      <c r="M635" s="173" t="s">
        <v>533</v>
      </c>
      <c r="O635" s="3"/>
    </row>
    <row r="636" spans="1:15" s="2" customFormat="1" hidden="1" x14ac:dyDescent="0.25">
      <c r="A636" s="117"/>
      <c r="B636" s="114"/>
      <c r="C636" s="114"/>
      <c r="D636" s="97"/>
      <c r="E636" s="97"/>
      <c r="F636" s="97"/>
      <c r="G636" s="97"/>
      <c r="H636" s="4" t="s">
        <v>14</v>
      </c>
      <c r="I636" s="79"/>
      <c r="J636" s="81"/>
      <c r="K636" s="65"/>
      <c r="L636" s="65"/>
      <c r="M636" s="173"/>
      <c r="O636" s="3"/>
    </row>
    <row r="637" spans="1:15" s="2" customFormat="1" hidden="1" x14ac:dyDescent="0.25">
      <c r="A637" s="117"/>
      <c r="B637" s="114"/>
      <c r="C637" s="114"/>
      <c r="D637" s="97"/>
      <c r="E637" s="97"/>
      <c r="F637" s="97"/>
      <c r="G637" s="97"/>
      <c r="H637" s="4" t="s">
        <v>15</v>
      </c>
      <c r="I637" s="79"/>
      <c r="J637" s="81"/>
      <c r="K637" s="65"/>
      <c r="L637" s="65"/>
      <c r="M637" s="173"/>
      <c r="O637" s="3"/>
    </row>
    <row r="638" spans="1:15" s="2" customFormat="1" hidden="1" x14ac:dyDescent="0.25">
      <c r="A638" s="117"/>
      <c r="B638" s="114"/>
      <c r="C638" s="114"/>
      <c r="D638" s="97"/>
      <c r="E638" s="97"/>
      <c r="F638" s="97"/>
      <c r="G638" s="97"/>
      <c r="H638" s="4" t="s">
        <v>9</v>
      </c>
      <c r="I638" s="79">
        <v>7.3369999999999997</v>
      </c>
      <c r="J638" s="79">
        <v>7.3369999999999997</v>
      </c>
      <c r="K638" s="65">
        <f t="shared" ref="K638" si="89">J638/I638*100</f>
        <v>100</v>
      </c>
      <c r="L638" s="65">
        <f t="shared" ref="L638" si="90">I638-J638</f>
        <v>0</v>
      </c>
      <c r="M638" s="173"/>
      <c r="O638" s="3"/>
    </row>
    <row r="639" spans="1:15" s="2" customFormat="1" hidden="1" x14ac:dyDescent="0.25">
      <c r="A639" s="117"/>
      <c r="B639" s="114"/>
      <c r="C639" s="114"/>
      <c r="D639" s="97"/>
      <c r="E639" s="97"/>
      <c r="F639" s="97"/>
      <c r="G639" s="97"/>
      <c r="H639" s="4" t="s">
        <v>16</v>
      </c>
      <c r="I639" s="79"/>
      <c r="J639" s="81"/>
      <c r="K639" s="65"/>
      <c r="L639" s="65"/>
      <c r="M639" s="173"/>
      <c r="O639" s="3"/>
    </row>
    <row r="640" spans="1:15" s="2" customFormat="1" hidden="1" x14ac:dyDescent="0.25">
      <c r="A640" s="117"/>
      <c r="B640" s="114"/>
      <c r="C640" s="114"/>
      <c r="D640" s="97"/>
      <c r="E640" s="97"/>
      <c r="F640" s="97"/>
      <c r="G640" s="97"/>
      <c r="H640" s="4" t="s">
        <v>17</v>
      </c>
      <c r="I640" s="79"/>
      <c r="J640" s="81"/>
      <c r="K640" s="65"/>
      <c r="L640" s="65"/>
      <c r="M640" s="173"/>
      <c r="O640" s="3"/>
    </row>
    <row r="641" spans="1:15" s="2" customFormat="1" hidden="1" x14ac:dyDescent="0.25">
      <c r="A641" s="118"/>
      <c r="B641" s="115"/>
      <c r="C641" s="115"/>
      <c r="D641" s="98"/>
      <c r="E641" s="98"/>
      <c r="F641" s="98"/>
      <c r="G641" s="98"/>
      <c r="H641" s="4" t="s">
        <v>13</v>
      </c>
      <c r="I641" s="79"/>
      <c r="J641" s="81"/>
      <c r="K641" s="65"/>
      <c r="L641" s="65"/>
      <c r="M641" s="173"/>
      <c r="O641" s="3"/>
    </row>
    <row r="642" spans="1:15" s="2" customFormat="1" ht="16.5" hidden="1" customHeight="1" x14ac:dyDescent="0.25">
      <c r="A642" s="116" t="s">
        <v>92</v>
      </c>
      <c r="B642" s="113" t="s">
        <v>41</v>
      </c>
      <c r="C642" s="113" t="s">
        <v>414</v>
      </c>
      <c r="D642" s="96">
        <v>42370</v>
      </c>
      <c r="E642" s="96">
        <v>42735</v>
      </c>
      <c r="F642" s="96">
        <v>42370</v>
      </c>
      <c r="G642" s="96">
        <v>42735</v>
      </c>
      <c r="H642" s="4" t="s">
        <v>1</v>
      </c>
      <c r="I642" s="79">
        <f>SUM(I643:I648)</f>
        <v>14.14</v>
      </c>
      <c r="J642" s="79">
        <f>SUM(J643:J648)</f>
        <v>14.14</v>
      </c>
      <c r="K642" s="65">
        <v>0</v>
      </c>
      <c r="L642" s="65">
        <f t="shared" si="87"/>
        <v>0</v>
      </c>
      <c r="M642" s="173" t="s">
        <v>411</v>
      </c>
      <c r="O642" s="3"/>
    </row>
    <row r="643" spans="1:15" s="2" customFormat="1" hidden="1" x14ac:dyDescent="0.25">
      <c r="A643" s="117"/>
      <c r="B643" s="114"/>
      <c r="C643" s="114"/>
      <c r="D643" s="97"/>
      <c r="E643" s="97"/>
      <c r="F643" s="97"/>
      <c r="G643" s="97"/>
      <c r="H643" s="4" t="s">
        <v>14</v>
      </c>
      <c r="I643" s="79"/>
      <c r="J643" s="81"/>
      <c r="K643" s="65"/>
      <c r="L643" s="65"/>
      <c r="M643" s="173"/>
      <c r="O643" s="3"/>
    </row>
    <row r="644" spans="1:15" s="2" customFormat="1" hidden="1" x14ac:dyDescent="0.25">
      <c r="A644" s="117"/>
      <c r="B644" s="114"/>
      <c r="C644" s="114"/>
      <c r="D644" s="97"/>
      <c r="E644" s="97"/>
      <c r="F644" s="97"/>
      <c r="G644" s="97"/>
      <c r="H644" s="4" t="s">
        <v>15</v>
      </c>
      <c r="I644" s="79"/>
      <c r="J644" s="81"/>
      <c r="K644" s="65"/>
      <c r="L644" s="65"/>
      <c r="M644" s="173"/>
      <c r="O644" s="3"/>
    </row>
    <row r="645" spans="1:15" s="2" customFormat="1" hidden="1" x14ac:dyDescent="0.25">
      <c r="A645" s="117"/>
      <c r="B645" s="114"/>
      <c r="C645" s="114"/>
      <c r="D645" s="97"/>
      <c r="E645" s="97"/>
      <c r="F645" s="97"/>
      <c r="G645" s="97"/>
      <c r="H645" s="4" t="s">
        <v>9</v>
      </c>
      <c r="I645" s="79">
        <v>14.14</v>
      </c>
      <c r="J645" s="79">
        <v>14.14</v>
      </c>
      <c r="K645" s="65">
        <v>0</v>
      </c>
      <c r="L645" s="65">
        <f t="shared" si="87"/>
        <v>0</v>
      </c>
      <c r="M645" s="173"/>
      <c r="O645" s="3"/>
    </row>
    <row r="646" spans="1:15" s="2" customFormat="1" hidden="1" x14ac:dyDescent="0.25">
      <c r="A646" s="117"/>
      <c r="B646" s="114"/>
      <c r="C646" s="114"/>
      <c r="D646" s="97"/>
      <c r="E646" s="97"/>
      <c r="F646" s="97"/>
      <c r="G646" s="97"/>
      <c r="H646" s="4" t="s">
        <v>16</v>
      </c>
      <c r="I646" s="79"/>
      <c r="J646" s="81"/>
      <c r="K646" s="65"/>
      <c r="L646" s="65"/>
      <c r="M646" s="173"/>
      <c r="O646" s="3"/>
    </row>
    <row r="647" spans="1:15" s="2" customFormat="1" hidden="1" x14ac:dyDescent="0.25">
      <c r="A647" s="117"/>
      <c r="B647" s="114"/>
      <c r="C647" s="114"/>
      <c r="D647" s="97"/>
      <c r="E647" s="97"/>
      <c r="F647" s="97"/>
      <c r="G647" s="97"/>
      <c r="H647" s="4" t="s">
        <v>17</v>
      </c>
      <c r="I647" s="79"/>
      <c r="J647" s="81"/>
      <c r="K647" s="65"/>
      <c r="L647" s="65"/>
      <c r="M647" s="173"/>
      <c r="O647" s="3"/>
    </row>
    <row r="648" spans="1:15" s="2" customFormat="1" hidden="1" x14ac:dyDescent="0.25">
      <c r="A648" s="118"/>
      <c r="B648" s="115"/>
      <c r="C648" s="115"/>
      <c r="D648" s="98"/>
      <c r="E648" s="98"/>
      <c r="F648" s="98"/>
      <c r="G648" s="98"/>
      <c r="H648" s="4" t="s">
        <v>13</v>
      </c>
      <c r="I648" s="79"/>
      <c r="J648" s="81"/>
      <c r="K648" s="65"/>
      <c r="L648" s="65"/>
      <c r="M648" s="173"/>
      <c r="O648" s="3"/>
    </row>
    <row r="649" spans="1:15" s="2" customFormat="1" ht="16.5" hidden="1" customHeight="1" x14ac:dyDescent="0.25">
      <c r="A649" s="116" t="s">
        <v>160</v>
      </c>
      <c r="B649" s="113" t="s">
        <v>35</v>
      </c>
      <c r="C649" s="113" t="s">
        <v>414</v>
      </c>
      <c r="D649" s="96">
        <v>42370</v>
      </c>
      <c r="E649" s="96">
        <v>42735</v>
      </c>
      <c r="F649" s="96">
        <v>42370</v>
      </c>
      <c r="G649" s="96">
        <v>42735</v>
      </c>
      <c r="H649" s="4" t="s">
        <v>1</v>
      </c>
      <c r="I649" s="79">
        <f>SUM(I650:I655)</f>
        <v>7</v>
      </c>
      <c r="J649" s="79">
        <f>SUM(J650:J655)</f>
        <v>7</v>
      </c>
      <c r="K649" s="65">
        <f t="shared" ref="K649:K673" si="91">J649/I649*100</f>
        <v>100</v>
      </c>
      <c r="L649" s="65">
        <f t="shared" si="87"/>
        <v>0</v>
      </c>
      <c r="M649" s="173" t="s">
        <v>376</v>
      </c>
      <c r="O649" s="3"/>
    </row>
    <row r="650" spans="1:15" s="2" customFormat="1" hidden="1" x14ac:dyDescent="0.25">
      <c r="A650" s="117"/>
      <c r="B650" s="114"/>
      <c r="C650" s="114"/>
      <c r="D650" s="97"/>
      <c r="E650" s="97"/>
      <c r="F650" s="97"/>
      <c r="G650" s="97"/>
      <c r="H650" s="4" t="s">
        <v>14</v>
      </c>
      <c r="I650" s="79"/>
      <c r="J650" s="81"/>
      <c r="K650" s="65"/>
      <c r="L650" s="65"/>
      <c r="M650" s="173"/>
      <c r="O650" s="3"/>
    </row>
    <row r="651" spans="1:15" s="2" customFormat="1" hidden="1" x14ac:dyDescent="0.25">
      <c r="A651" s="117"/>
      <c r="B651" s="114"/>
      <c r="C651" s="114"/>
      <c r="D651" s="97"/>
      <c r="E651" s="97"/>
      <c r="F651" s="97"/>
      <c r="G651" s="97"/>
      <c r="H651" s="4" t="s">
        <v>15</v>
      </c>
      <c r="I651" s="79"/>
      <c r="J651" s="81"/>
      <c r="K651" s="65"/>
      <c r="L651" s="65"/>
      <c r="M651" s="173"/>
      <c r="O651" s="3"/>
    </row>
    <row r="652" spans="1:15" s="2" customFormat="1" hidden="1" x14ac:dyDescent="0.25">
      <c r="A652" s="117"/>
      <c r="B652" s="114"/>
      <c r="C652" s="114"/>
      <c r="D652" s="97"/>
      <c r="E652" s="97"/>
      <c r="F652" s="97"/>
      <c r="G652" s="97"/>
      <c r="H652" s="4" t="s">
        <v>9</v>
      </c>
      <c r="I652" s="79">
        <v>7</v>
      </c>
      <c r="J652" s="79">
        <v>7</v>
      </c>
      <c r="K652" s="65">
        <f t="shared" si="91"/>
        <v>100</v>
      </c>
      <c r="L652" s="65">
        <f t="shared" si="87"/>
        <v>0</v>
      </c>
      <c r="M652" s="173"/>
      <c r="O652" s="3"/>
    </row>
    <row r="653" spans="1:15" s="2" customFormat="1" hidden="1" x14ac:dyDescent="0.25">
      <c r="A653" s="117"/>
      <c r="B653" s="114"/>
      <c r="C653" s="114"/>
      <c r="D653" s="97"/>
      <c r="E653" s="97"/>
      <c r="F653" s="97"/>
      <c r="G653" s="97"/>
      <c r="H653" s="4" t="s">
        <v>16</v>
      </c>
      <c r="I653" s="79"/>
      <c r="J653" s="81"/>
      <c r="K653" s="65"/>
      <c r="L653" s="65"/>
      <c r="M653" s="173"/>
      <c r="O653" s="3"/>
    </row>
    <row r="654" spans="1:15" s="2" customFormat="1" hidden="1" x14ac:dyDescent="0.25">
      <c r="A654" s="117"/>
      <c r="B654" s="114"/>
      <c r="C654" s="114"/>
      <c r="D654" s="97"/>
      <c r="E654" s="97"/>
      <c r="F654" s="97"/>
      <c r="G654" s="97"/>
      <c r="H654" s="4" t="s">
        <v>17</v>
      </c>
      <c r="I654" s="79"/>
      <c r="J654" s="81"/>
      <c r="K654" s="65"/>
      <c r="L654" s="65"/>
      <c r="M654" s="173"/>
      <c r="O654" s="3"/>
    </row>
    <row r="655" spans="1:15" s="2" customFormat="1" hidden="1" x14ac:dyDescent="0.25">
      <c r="A655" s="118"/>
      <c r="B655" s="115"/>
      <c r="C655" s="115"/>
      <c r="D655" s="98"/>
      <c r="E655" s="98"/>
      <c r="F655" s="98"/>
      <c r="G655" s="98"/>
      <c r="H655" s="4" t="s">
        <v>13</v>
      </c>
      <c r="I655" s="79"/>
      <c r="J655" s="81"/>
      <c r="K655" s="65"/>
      <c r="L655" s="65"/>
      <c r="M655" s="173"/>
      <c r="O655" s="3"/>
    </row>
    <row r="656" spans="1:15" s="2" customFormat="1" ht="16.5" hidden="1" customHeight="1" x14ac:dyDescent="0.25">
      <c r="A656" s="116" t="s">
        <v>223</v>
      </c>
      <c r="B656" s="113" t="s">
        <v>42</v>
      </c>
      <c r="C656" s="113" t="s">
        <v>414</v>
      </c>
      <c r="D656" s="96">
        <v>42370</v>
      </c>
      <c r="E656" s="96">
        <v>42735</v>
      </c>
      <c r="F656" s="96">
        <v>42370</v>
      </c>
      <c r="G656" s="96">
        <v>42735</v>
      </c>
      <c r="H656" s="4" t="s">
        <v>1</v>
      </c>
      <c r="I656" s="79">
        <f>SUM(I657:I662)</f>
        <v>37</v>
      </c>
      <c r="J656" s="79">
        <f>SUM(J657:J662)</f>
        <v>36.981000000000002</v>
      </c>
      <c r="K656" s="65">
        <f t="shared" si="91"/>
        <v>99.948648648648657</v>
      </c>
      <c r="L656" s="65">
        <f t="shared" si="87"/>
        <v>1.8999999999998352E-2</v>
      </c>
      <c r="M656" s="173" t="s">
        <v>412</v>
      </c>
      <c r="O656" s="3"/>
    </row>
    <row r="657" spans="1:15" s="2" customFormat="1" hidden="1" x14ac:dyDescent="0.25">
      <c r="A657" s="117"/>
      <c r="B657" s="114"/>
      <c r="C657" s="114"/>
      <c r="D657" s="97"/>
      <c r="E657" s="97"/>
      <c r="F657" s="97"/>
      <c r="G657" s="97"/>
      <c r="H657" s="4" t="s">
        <v>14</v>
      </c>
      <c r="I657" s="79"/>
      <c r="J657" s="81"/>
      <c r="K657" s="65"/>
      <c r="L657" s="65"/>
      <c r="M657" s="173"/>
      <c r="O657" s="3"/>
    </row>
    <row r="658" spans="1:15" s="2" customFormat="1" hidden="1" x14ac:dyDescent="0.25">
      <c r="A658" s="117"/>
      <c r="B658" s="114"/>
      <c r="C658" s="114"/>
      <c r="D658" s="97"/>
      <c r="E658" s="97"/>
      <c r="F658" s="97"/>
      <c r="G658" s="97"/>
      <c r="H658" s="4" t="s">
        <v>15</v>
      </c>
      <c r="I658" s="79"/>
      <c r="J658" s="81"/>
      <c r="K658" s="65"/>
      <c r="L658" s="65"/>
      <c r="M658" s="173"/>
      <c r="O658" s="3"/>
    </row>
    <row r="659" spans="1:15" s="2" customFormat="1" hidden="1" x14ac:dyDescent="0.25">
      <c r="A659" s="117"/>
      <c r="B659" s="114"/>
      <c r="C659" s="114"/>
      <c r="D659" s="97"/>
      <c r="E659" s="97"/>
      <c r="F659" s="97"/>
      <c r="G659" s="97"/>
      <c r="H659" s="4" t="s">
        <v>9</v>
      </c>
      <c r="I659" s="79">
        <v>37</v>
      </c>
      <c r="J659" s="79">
        <v>36.981000000000002</v>
      </c>
      <c r="K659" s="65">
        <f t="shared" si="91"/>
        <v>99.948648648648657</v>
      </c>
      <c r="L659" s="65">
        <f t="shared" ref="L659" si="92">I659-J659</f>
        <v>1.8999999999998352E-2</v>
      </c>
      <c r="M659" s="173"/>
      <c r="O659" s="3"/>
    </row>
    <row r="660" spans="1:15" s="2" customFormat="1" hidden="1" x14ac:dyDescent="0.25">
      <c r="A660" s="117"/>
      <c r="B660" s="114"/>
      <c r="C660" s="114"/>
      <c r="D660" s="97"/>
      <c r="E660" s="97"/>
      <c r="F660" s="97"/>
      <c r="G660" s="97"/>
      <c r="H660" s="4" t="s">
        <v>16</v>
      </c>
      <c r="I660" s="79"/>
      <c r="J660" s="81"/>
      <c r="K660" s="65"/>
      <c r="L660" s="65"/>
      <c r="M660" s="173"/>
      <c r="O660" s="3"/>
    </row>
    <row r="661" spans="1:15" s="2" customFormat="1" hidden="1" x14ac:dyDescent="0.25">
      <c r="A661" s="117"/>
      <c r="B661" s="114"/>
      <c r="C661" s="114"/>
      <c r="D661" s="97"/>
      <c r="E661" s="97"/>
      <c r="F661" s="97"/>
      <c r="G661" s="97"/>
      <c r="H661" s="4" t="s">
        <v>17</v>
      </c>
      <c r="I661" s="79"/>
      <c r="J661" s="81"/>
      <c r="K661" s="65"/>
      <c r="L661" s="65"/>
      <c r="M661" s="173"/>
      <c r="O661" s="3"/>
    </row>
    <row r="662" spans="1:15" s="2" customFormat="1" hidden="1" x14ac:dyDescent="0.25">
      <c r="A662" s="118"/>
      <c r="B662" s="115"/>
      <c r="C662" s="115"/>
      <c r="D662" s="98"/>
      <c r="E662" s="98"/>
      <c r="F662" s="98"/>
      <c r="G662" s="98"/>
      <c r="H662" s="4" t="s">
        <v>13</v>
      </c>
      <c r="I662" s="79"/>
      <c r="J662" s="81"/>
      <c r="K662" s="65"/>
      <c r="L662" s="65"/>
      <c r="M662" s="173"/>
      <c r="O662" s="3"/>
    </row>
    <row r="663" spans="1:15" s="2" customFormat="1" ht="16.5" hidden="1" customHeight="1" x14ac:dyDescent="0.25">
      <c r="A663" s="116" t="s">
        <v>224</v>
      </c>
      <c r="B663" s="113" t="s">
        <v>31</v>
      </c>
      <c r="C663" s="113" t="s">
        <v>414</v>
      </c>
      <c r="D663" s="96">
        <v>42370</v>
      </c>
      <c r="E663" s="96">
        <v>42735</v>
      </c>
      <c r="F663" s="96">
        <v>42370</v>
      </c>
      <c r="G663" s="96">
        <v>42735</v>
      </c>
      <c r="H663" s="4" t="s">
        <v>1</v>
      </c>
      <c r="I663" s="73">
        <f>SUM(I664:I669)</f>
        <v>0</v>
      </c>
      <c r="J663" s="73">
        <f>SUM(J664:J669)</f>
        <v>0</v>
      </c>
      <c r="K663" s="65">
        <v>0</v>
      </c>
      <c r="L663" s="56">
        <f t="shared" si="87"/>
        <v>0</v>
      </c>
      <c r="M663" s="173"/>
      <c r="O663" s="3"/>
    </row>
    <row r="664" spans="1:15" s="2" customFormat="1" ht="16.5" hidden="1" customHeight="1" x14ac:dyDescent="0.25">
      <c r="A664" s="117"/>
      <c r="B664" s="114"/>
      <c r="C664" s="114"/>
      <c r="D664" s="97"/>
      <c r="E664" s="97"/>
      <c r="F664" s="97"/>
      <c r="G664" s="97"/>
      <c r="H664" s="4" t="s">
        <v>14</v>
      </c>
      <c r="I664" s="73"/>
      <c r="J664" s="73"/>
      <c r="K664" s="65"/>
      <c r="L664" s="56">
        <f t="shared" si="87"/>
        <v>0</v>
      </c>
      <c r="M664" s="173"/>
      <c r="O664" s="3"/>
    </row>
    <row r="665" spans="1:15" s="2" customFormat="1" ht="16.5" hidden="1" customHeight="1" x14ac:dyDescent="0.25">
      <c r="A665" s="117"/>
      <c r="B665" s="114"/>
      <c r="C665" s="114"/>
      <c r="D665" s="97"/>
      <c r="E665" s="97"/>
      <c r="F665" s="97"/>
      <c r="G665" s="97"/>
      <c r="H665" s="4" t="s">
        <v>15</v>
      </c>
      <c r="I665" s="73"/>
      <c r="J665" s="73"/>
      <c r="K665" s="65"/>
      <c r="L665" s="56">
        <f t="shared" si="87"/>
        <v>0</v>
      </c>
      <c r="M665" s="173"/>
      <c r="O665" s="3"/>
    </row>
    <row r="666" spans="1:15" s="2" customFormat="1" ht="16.5" hidden="1" customHeight="1" x14ac:dyDescent="0.25">
      <c r="A666" s="117"/>
      <c r="B666" s="114"/>
      <c r="C666" s="114"/>
      <c r="D666" s="97"/>
      <c r="E666" s="97"/>
      <c r="F666" s="97"/>
      <c r="G666" s="97"/>
      <c r="H666" s="4" t="s">
        <v>9</v>
      </c>
      <c r="I666" s="73">
        <v>0</v>
      </c>
      <c r="J666" s="73">
        <v>0</v>
      </c>
      <c r="K666" s="65"/>
      <c r="L666" s="56">
        <f t="shared" si="87"/>
        <v>0</v>
      </c>
      <c r="M666" s="173"/>
      <c r="O666" s="3"/>
    </row>
    <row r="667" spans="1:15" s="2" customFormat="1" ht="16.5" hidden="1" customHeight="1" x14ac:dyDescent="0.25">
      <c r="A667" s="117"/>
      <c r="B667" s="114"/>
      <c r="C667" s="114"/>
      <c r="D667" s="97"/>
      <c r="E667" s="97"/>
      <c r="F667" s="97"/>
      <c r="G667" s="97"/>
      <c r="H667" s="4" t="s">
        <v>16</v>
      </c>
      <c r="I667" s="73"/>
      <c r="J667" s="73"/>
      <c r="K667" s="65"/>
      <c r="L667" s="56">
        <f t="shared" si="87"/>
        <v>0</v>
      </c>
      <c r="M667" s="173"/>
      <c r="O667" s="3"/>
    </row>
    <row r="668" spans="1:15" s="2" customFormat="1" ht="16.5" hidden="1" customHeight="1" x14ac:dyDescent="0.25">
      <c r="A668" s="117"/>
      <c r="B668" s="114"/>
      <c r="C668" s="114"/>
      <c r="D668" s="97"/>
      <c r="E668" s="97"/>
      <c r="F668" s="97"/>
      <c r="G668" s="97"/>
      <c r="H668" s="4" t="s">
        <v>17</v>
      </c>
      <c r="I668" s="73"/>
      <c r="J668" s="73"/>
      <c r="K668" s="65"/>
      <c r="L668" s="56">
        <f t="shared" si="87"/>
        <v>0</v>
      </c>
      <c r="M668" s="173"/>
      <c r="O668" s="3"/>
    </row>
    <row r="669" spans="1:15" s="2" customFormat="1" ht="16.5" hidden="1" customHeight="1" x14ac:dyDescent="0.25">
      <c r="A669" s="118"/>
      <c r="B669" s="115"/>
      <c r="C669" s="115"/>
      <c r="D669" s="98"/>
      <c r="E669" s="98"/>
      <c r="F669" s="98"/>
      <c r="G669" s="98"/>
      <c r="H669" s="4" t="s">
        <v>13</v>
      </c>
      <c r="I669" s="73"/>
      <c r="J669" s="73"/>
      <c r="K669" s="65"/>
      <c r="L669" s="56">
        <f t="shared" si="87"/>
        <v>0</v>
      </c>
      <c r="M669" s="173"/>
      <c r="O669" s="3"/>
    </row>
    <row r="670" spans="1:15" s="2" customFormat="1" ht="16.5" hidden="1" customHeight="1" x14ac:dyDescent="0.25">
      <c r="A670" s="131" t="s">
        <v>82</v>
      </c>
      <c r="B670" s="113" t="s">
        <v>43</v>
      </c>
      <c r="C670" s="113" t="s">
        <v>333</v>
      </c>
      <c r="D670" s="96">
        <v>42370</v>
      </c>
      <c r="E670" s="96">
        <v>42735</v>
      </c>
      <c r="F670" s="96">
        <v>42370</v>
      </c>
      <c r="G670" s="96">
        <v>42735</v>
      </c>
      <c r="H670" s="4" t="s">
        <v>1</v>
      </c>
      <c r="I670" s="73">
        <f>SUM(I671:I676)</f>
        <v>1481.6489999999999</v>
      </c>
      <c r="J670" s="73">
        <f>SUM(J671:J676)</f>
        <v>1481.5709999999999</v>
      </c>
      <c r="K670" s="65">
        <f t="shared" si="91"/>
        <v>99.994735595272573</v>
      </c>
      <c r="L670" s="56">
        <f t="shared" si="87"/>
        <v>7.7999999999974534E-2</v>
      </c>
      <c r="M670" s="102" t="s">
        <v>415</v>
      </c>
      <c r="O670" s="3"/>
    </row>
    <row r="671" spans="1:15" s="2" customFormat="1" hidden="1" x14ac:dyDescent="0.25">
      <c r="A671" s="132"/>
      <c r="B671" s="114"/>
      <c r="C671" s="114"/>
      <c r="D671" s="97"/>
      <c r="E671" s="97"/>
      <c r="F671" s="97"/>
      <c r="G671" s="97"/>
      <c r="H671" s="4" t="s">
        <v>14</v>
      </c>
      <c r="I671" s="73">
        <v>789.44907999999998</v>
      </c>
      <c r="J671" s="73">
        <v>789.44907999999998</v>
      </c>
      <c r="K671" s="65">
        <f t="shared" si="91"/>
        <v>100</v>
      </c>
      <c r="L671" s="56">
        <f t="shared" si="87"/>
        <v>0</v>
      </c>
      <c r="M671" s="108"/>
      <c r="O671" s="3"/>
    </row>
    <row r="672" spans="1:15" s="2" customFormat="1" hidden="1" x14ac:dyDescent="0.25">
      <c r="A672" s="132"/>
      <c r="B672" s="114"/>
      <c r="C672" s="114"/>
      <c r="D672" s="97"/>
      <c r="E672" s="97"/>
      <c r="F672" s="97"/>
      <c r="G672" s="97"/>
      <c r="H672" s="4" t="s">
        <v>15</v>
      </c>
      <c r="I672" s="73">
        <v>477.30092000000002</v>
      </c>
      <c r="J672" s="73">
        <v>477.30092000000002</v>
      </c>
      <c r="K672" s="65">
        <f t="shared" si="91"/>
        <v>100</v>
      </c>
      <c r="L672" s="56">
        <f t="shared" si="87"/>
        <v>0</v>
      </c>
      <c r="M672" s="108"/>
      <c r="O672" s="3"/>
    </row>
    <row r="673" spans="1:15" s="2" customFormat="1" hidden="1" x14ac:dyDescent="0.25">
      <c r="A673" s="132"/>
      <c r="B673" s="114"/>
      <c r="C673" s="114"/>
      <c r="D673" s="97"/>
      <c r="E673" s="97"/>
      <c r="F673" s="97"/>
      <c r="G673" s="97"/>
      <c r="H673" s="4" t="s">
        <v>9</v>
      </c>
      <c r="I673" s="73">
        <v>214.899</v>
      </c>
      <c r="J673" s="73">
        <v>214.821</v>
      </c>
      <c r="K673" s="65">
        <f t="shared" si="91"/>
        <v>99.963703879496876</v>
      </c>
      <c r="L673" s="56">
        <f t="shared" si="87"/>
        <v>7.8000000000002956E-2</v>
      </c>
      <c r="M673" s="108"/>
      <c r="O673" s="3"/>
    </row>
    <row r="674" spans="1:15" s="2" customFormat="1" hidden="1" x14ac:dyDescent="0.25">
      <c r="A674" s="132"/>
      <c r="B674" s="114"/>
      <c r="C674" s="114"/>
      <c r="D674" s="97"/>
      <c r="E674" s="97"/>
      <c r="F674" s="97"/>
      <c r="G674" s="97"/>
      <c r="H674" s="4" t="s">
        <v>16</v>
      </c>
      <c r="I674" s="73"/>
      <c r="J674" s="73"/>
      <c r="K674" s="55"/>
      <c r="L674" s="56"/>
      <c r="M674" s="108"/>
      <c r="O674" s="3"/>
    </row>
    <row r="675" spans="1:15" s="2" customFormat="1" hidden="1" x14ac:dyDescent="0.25">
      <c r="A675" s="132"/>
      <c r="B675" s="114"/>
      <c r="C675" s="114"/>
      <c r="D675" s="97"/>
      <c r="E675" s="97"/>
      <c r="F675" s="97"/>
      <c r="G675" s="97"/>
      <c r="H675" s="4" t="s">
        <v>17</v>
      </c>
      <c r="I675" s="73"/>
      <c r="J675" s="73"/>
      <c r="K675" s="55"/>
      <c r="L675" s="56"/>
      <c r="M675" s="108"/>
      <c r="O675" s="3"/>
    </row>
    <row r="676" spans="1:15" s="2" customFormat="1" hidden="1" x14ac:dyDescent="0.25">
      <c r="A676" s="133"/>
      <c r="B676" s="115"/>
      <c r="C676" s="115"/>
      <c r="D676" s="98"/>
      <c r="E676" s="98"/>
      <c r="F676" s="98"/>
      <c r="G676" s="98"/>
      <c r="H676" s="4" t="s">
        <v>13</v>
      </c>
      <c r="I676" s="73"/>
      <c r="J676" s="73"/>
      <c r="K676" s="55"/>
      <c r="L676" s="56">
        <f t="shared" si="87"/>
        <v>0</v>
      </c>
      <c r="M676" s="109"/>
      <c r="O676" s="3"/>
    </row>
    <row r="677" spans="1:15" s="2" customFormat="1" ht="16.5" hidden="1" customHeight="1" x14ac:dyDescent="0.25">
      <c r="A677" s="131" t="s">
        <v>102</v>
      </c>
      <c r="B677" s="113" t="s">
        <v>44</v>
      </c>
      <c r="C677" s="113" t="s">
        <v>52</v>
      </c>
      <c r="D677" s="96">
        <v>42370</v>
      </c>
      <c r="E677" s="96">
        <v>42735</v>
      </c>
      <c r="F677" s="96">
        <v>42370</v>
      </c>
      <c r="G677" s="96">
        <v>42735</v>
      </c>
      <c r="H677" s="4" t="s">
        <v>1</v>
      </c>
      <c r="I677" s="79">
        <f>SUM(I678:I683)</f>
        <v>2330.38</v>
      </c>
      <c r="J677" s="79">
        <f>SUM(J678:J683)</f>
        <v>2309.0210000000002</v>
      </c>
      <c r="K677" s="65">
        <f>J677/I677*100</f>
        <v>99.083454200602489</v>
      </c>
      <c r="L677" s="65">
        <f>I677-J677</f>
        <v>21.358999999999924</v>
      </c>
      <c r="M677" s="102"/>
      <c r="O677" s="3"/>
    </row>
    <row r="678" spans="1:15" s="2" customFormat="1" hidden="1" x14ac:dyDescent="0.25">
      <c r="A678" s="132"/>
      <c r="B678" s="114"/>
      <c r="C678" s="114"/>
      <c r="D678" s="97"/>
      <c r="E678" s="97"/>
      <c r="F678" s="97"/>
      <c r="G678" s="97"/>
      <c r="H678" s="4" t="s">
        <v>14</v>
      </c>
      <c r="I678" s="79"/>
      <c r="J678" s="79"/>
      <c r="K678" s="65"/>
      <c r="L678" s="65">
        <f t="shared" ref="L678:L750" si="93">I678-J678</f>
        <v>0</v>
      </c>
      <c r="M678" s="108"/>
      <c r="O678" s="3"/>
    </row>
    <row r="679" spans="1:15" s="2" customFormat="1" hidden="1" x14ac:dyDescent="0.25">
      <c r="A679" s="132"/>
      <c r="B679" s="114"/>
      <c r="C679" s="114"/>
      <c r="D679" s="97"/>
      <c r="E679" s="97"/>
      <c r="F679" s="97"/>
      <c r="G679" s="97"/>
      <c r="H679" s="4" t="s">
        <v>15</v>
      </c>
      <c r="I679" s="79">
        <f>SUM(I686+I693+I714)</f>
        <v>1393.3</v>
      </c>
      <c r="J679" s="79">
        <f>SUM(J686+J693+J714)</f>
        <v>1376.047</v>
      </c>
      <c r="K679" s="65"/>
      <c r="L679" s="65">
        <f t="shared" si="93"/>
        <v>17.252999999999929</v>
      </c>
      <c r="M679" s="108"/>
      <c r="O679" s="3"/>
    </row>
    <row r="680" spans="1:15" s="2" customFormat="1" hidden="1" x14ac:dyDescent="0.25">
      <c r="A680" s="132"/>
      <c r="B680" s="114"/>
      <c r="C680" s="114"/>
      <c r="D680" s="97"/>
      <c r="E680" s="97"/>
      <c r="F680" s="97"/>
      <c r="G680" s="97"/>
      <c r="H680" s="4" t="s">
        <v>9</v>
      </c>
      <c r="I680" s="79">
        <f>SUM(I687+I694+I715)</f>
        <v>937.08000000000015</v>
      </c>
      <c r="J680" s="79">
        <f t="shared" ref="J680" si="94">SUM(J687+J694+J715)</f>
        <v>932.97400000000005</v>
      </c>
      <c r="K680" s="65">
        <f t="shared" ref="K680" si="95">J680/I680*100</f>
        <v>99.561830366670918</v>
      </c>
      <c r="L680" s="65">
        <f t="shared" si="93"/>
        <v>4.1060000000001082</v>
      </c>
      <c r="M680" s="108"/>
      <c r="O680" s="3"/>
    </row>
    <row r="681" spans="1:15" s="2" customFormat="1" hidden="1" x14ac:dyDescent="0.25">
      <c r="A681" s="132"/>
      <c r="B681" s="114"/>
      <c r="C681" s="114"/>
      <c r="D681" s="97"/>
      <c r="E681" s="97"/>
      <c r="F681" s="97"/>
      <c r="G681" s="97"/>
      <c r="H681" s="4" t="s">
        <v>16</v>
      </c>
      <c r="I681" s="79"/>
      <c r="J681" s="79"/>
      <c r="K681" s="65"/>
      <c r="L681" s="65">
        <f t="shared" si="93"/>
        <v>0</v>
      </c>
      <c r="M681" s="108"/>
      <c r="O681" s="3"/>
    </row>
    <row r="682" spans="1:15" s="2" customFormat="1" hidden="1" x14ac:dyDescent="0.25">
      <c r="A682" s="132"/>
      <c r="B682" s="114"/>
      <c r="C682" s="114"/>
      <c r="D682" s="97"/>
      <c r="E682" s="97"/>
      <c r="F682" s="97"/>
      <c r="G682" s="97"/>
      <c r="H682" s="4" t="s">
        <v>17</v>
      </c>
      <c r="I682" s="79"/>
      <c r="J682" s="79"/>
      <c r="K682" s="65"/>
      <c r="L682" s="65">
        <f t="shared" si="93"/>
        <v>0</v>
      </c>
      <c r="M682" s="108"/>
      <c r="O682" s="3"/>
    </row>
    <row r="683" spans="1:15" s="2" customFormat="1" hidden="1" x14ac:dyDescent="0.25">
      <c r="A683" s="133"/>
      <c r="B683" s="115"/>
      <c r="C683" s="115"/>
      <c r="D683" s="98"/>
      <c r="E683" s="98"/>
      <c r="F683" s="98"/>
      <c r="G683" s="98"/>
      <c r="H683" s="4" t="s">
        <v>13</v>
      </c>
      <c r="I683" s="79"/>
      <c r="J683" s="79"/>
      <c r="K683" s="65"/>
      <c r="L683" s="65">
        <f t="shared" si="93"/>
        <v>0</v>
      </c>
      <c r="M683" s="109"/>
      <c r="O683" s="3"/>
    </row>
    <row r="684" spans="1:15" s="2" customFormat="1" ht="16.5" hidden="1" customHeight="1" x14ac:dyDescent="0.25">
      <c r="A684" s="116" t="s">
        <v>103</v>
      </c>
      <c r="B684" s="113" t="s">
        <v>45</v>
      </c>
      <c r="C684" s="113" t="s">
        <v>52</v>
      </c>
      <c r="D684" s="96">
        <v>42370</v>
      </c>
      <c r="E684" s="96">
        <v>42735</v>
      </c>
      <c r="F684" s="96">
        <v>42370</v>
      </c>
      <c r="G684" s="96">
        <v>42735</v>
      </c>
      <c r="H684" s="4" t="s">
        <v>1</v>
      </c>
      <c r="I684" s="79">
        <f>SUM(I685:I690)</f>
        <v>325.00700000000001</v>
      </c>
      <c r="J684" s="79">
        <f>SUM(J685:J690)</f>
        <v>321.08199999999999</v>
      </c>
      <c r="K684" s="65">
        <f>J684/I684*100</f>
        <v>98.792333703581775</v>
      </c>
      <c r="L684" s="65">
        <f t="shared" si="93"/>
        <v>3.9250000000000114</v>
      </c>
      <c r="M684" s="102" t="s">
        <v>416</v>
      </c>
      <c r="O684" s="3"/>
    </row>
    <row r="685" spans="1:15" s="2" customFormat="1" hidden="1" x14ac:dyDescent="0.25">
      <c r="A685" s="117"/>
      <c r="B685" s="114"/>
      <c r="C685" s="114"/>
      <c r="D685" s="97"/>
      <c r="E685" s="97"/>
      <c r="F685" s="97"/>
      <c r="G685" s="97"/>
      <c r="H685" s="4" t="s">
        <v>14</v>
      </c>
      <c r="I685" s="79"/>
      <c r="J685" s="79"/>
      <c r="K685" s="65"/>
      <c r="L685" s="65"/>
      <c r="M685" s="108"/>
      <c r="O685" s="3"/>
    </row>
    <row r="686" spans="1:15" s="2" customFormat="1" hidden="1" x14ac:dyDescent="0.25">
      <c r="A686" s="117"/>
      <c r="B686" s="114"/>
      <c r="C686" s="114"/>
      <c r="D686" s="97"/>
      <c r="E686" s="97"/>
      <c r="F686" s="97"/>
      <c r="G686" s="97"/>
      <c r="H686" s="4" t="s">
        <v>15</v>
      </c>
      <c r="I686" s="79"/>
      <c r="J686" s="79"/>
      <c r="K686" s="65"/>
      <c r="L686" s="65"/>
      <c r="M686" s="108"/>
      <c r="O686" s="3"/>
    </row>
    <row r="687" spans="1:15" s="2" customFormat="1" hidden="1" x14ac:dyDescent="0.25">
      <c r="A687" s="117"/>
      <c r="B687" s="114"/>
      <c r="C687" s="114"/>
      <c r="D687" s="97"/>
      <c r="E687" s="97"/>
      <c r="F687" s="97"/>
      <c r="G687" s="97"/>
      <c r="H687" s="4" t="s">
        <v>9</v>
      </c>
      <c r="I687" s="79">
        <v>325.00700000000001</v>
      </c>
      <c r="J687" s="79">
        <v>321.08199999999999</v>
      </c>
      <c r="K687" s="65">
        <f t="shared" ref="K687" si="96">J687/I687*100</f>
        <v>98.792333703581775</v>
      </c>
      <c r="L687" s="65">
        <f t="shared" si="93"/>
        <v>3.9250000000000114</v>
      </c>
      <c r="M687" s="108"/>
      <c r="O687" s="3"/>
    </row>
    <row r="688" spans="1:15" s="2" customFormat="1" hidden="1" x14ac:dyDescent="0.25">
      <c r="A688" s="117"/>
      <c r="B688" s="114"/>
      <c r="C688" s="114"/>
      <c r="D688" s="97"/>
      <c r="E688" s="97"/>
      <c r="F688" s="97"/>
      <c r="G688" s="97"/>
      <c r="H688" s="4" t="s">
        <v>16</v>
      </c>
      <c r="I688" s="79"/>
      <c r="J688" s="79"/>
      <c r="K688" s="65"/>
      <c r="L688" s="65"/>
      <c r="M688" s="108"/>
      <c r="O688" s="3"/>
    </row>
    <row r="689" spans="1:15" s="2" customFormat="1" hidden="1" x14ac:dyDescent="0.25">
      <c r="A689" s="117"/>
      <c r="B689" s="114"/>
      <c r="C689" s="114"/>
      <c r="D689" s="97"/>
      <c r="E689" s="97"/>
      <c r="F689" s="97"/>
      <c r="G689" s="97"/>
      <c r="H689" s="4" t="s">
        <v>17</v>
      </c>
      <c r="I689" s="79"/>
      <c r="J689" s="79"/>
      <c r="K689" s="65"/>
      <c r="L689" s="65"/>
      <c r="M689" s="108"/>
      <c r="O689" s="3"/>
    </row>
    <row r="690" spans="1:15" s="2" customFormat="1" ht="20.25" hidden="1" customHeight="1" x14ac:dyDescent="0.25">
      <c r="A690" s="118"/>
      <c r="B690" s="115"/>
      <c r="C690" s="115"/>
      <c r="D690" s="98"/>
      <c r="E690" s="98"/>
      <c r="F690" s="98"/>
      <c r="G690" s="98"/>
      <c r="H690" s="4" t="s">
        <v>13</v>
      </c>
      <c r="I690" s="79"/>
      <c r="J690" s="79"/>
      <c r="K690" s="65"/>
      <c r="L690" s="65"/>
      <c r="M690" s="109"/>
      <c r="O690" s="3"/>
    </row>
    <row r="691" spans="1:15" s="2" customFormat="1" ht="16.5" hidden="1" customHeight="1" x14ac:dyDescent="0.25">
      <c r="A691" s="116" t="s">
        <v>465</v>
      </c>
      <c r="B691" s="113" t="s">
        <v>466</v>
      </c>
      <c r="C691" s="102" t="s">
        <v>471</v>
      </c>
      <c r="D691" s="96">
        <v>42370</v>
      </c>
      <c r="E691" s="96">
        <v>42735</v>
      </c>
      <c r="F691" s="96">
        <v>42370</v>
      </c>
      <c r="G691" s="96">
        <v>42735</v>
      </c>
      <c r="H691" s="4" t="s">
        <v>1</v>
      </c>
      <c r="I691" s="79">
        <f>SUM(I692:I697)</f>
        <v>2005.373</v>
      </c>
      <c r="J691" s="79">
        <f>SUM(J692:J697)</f>
        <v>1987.9390000000001</v>
      </c>
      <c r="K691" s="65">
        <v>0</v>
      </c>
      <c r="L691" s="65">
        <f t="shared" ref="L691" si="97">I691-J691</f>
        <v>17.433999999999969</v>
      </c>
      <c r="M691" s="102"/>
      <c r="O691" s="3"/>
    </row>
    <row r="692" spans="1:15" s="2" customFormat="1" hidden="1" x14ac:dyDescent="0.25">
      <c r="A692" s="117"/>
      <c r="B692" s="114"/>
      <c r="C692" s="108"/>
      <c r="D692" s="97"/>
      <c r="E692" s="97"/>
      <c r="F692" s="97"/>
      <c r="G692" s="97"/>
      <c r="H692" s="4" t="s">
        <v>14</v>
      </c>
      <c r="I692" s="79"/>
      <c r="J692" s="79"/>
      <c r="K692" s="65"/>
      <c r="L692" s="65"/>
      <c r="M692" s="108"/>
      <c r="O692" s="3"/>
    </row>
    <row r="693" spans="1:15" s="2" customFormat="1" hidden="1" x14ac:dyDescent="0.25">
      <c r="A693" s="117"/>
      <c r="B693" s="114"/>
      <c r="C693" s="108"/>
      <c r="D693" s="97"/>
      <c r="E693" s="97"/>
      <c r="F693" s="97"/>
      <c r="G693" s="97"/>
      <c r="H693" s="4" t="s">
        <v>15</v>
      </c>
      <c r="I693" s="79">
        <f>I700+I707</f>
        <v>1393.3</v>
      </c>
      <c r="J693" s="79">
        <f>J700+J707</f>
        <v>1376.047</v>
      </c>
      <c r="K693" s="65"/>
      <c r="L693" s="65"/>
      <c r="M693" s="108"/>
      <c r="O693" s="3"/>
    </row>
    <row r="694" spans="1:15" s="2" customFormat="1" hidden="1" x14ac:dyDescent="0.25">
      <c r="A694" s="117"/>
      <c r="B694" s="114"/>
      <c r="C694" s="108"/>
      <c r="D694" s="97"/>
      <c r="E694" s="97"/>
      <c r="F694" s="97"/>
      <c r="G694" s="97"/>
      <c r="H694" s="4" t="s">
        <v>9</v>
      </c>
      <c r="I694" s="79">
        <f>I701+I708</f>
        <v>612.07300000000009</v>
      </c>
      <c r="J694" s="79">
        <f>J701+J708</f>
        <v>611.89200000000005</v>
      </c>
      <c r="K694" s="65">
        <v>0</v>
      </c>
      <c r="L694" s="65">
        <f t="shared" ref="L694" si="98">I694-J694</f>
        <v>0.18100000000004002</v>
      </c>
      <c r="M694" s="108"/>
      <c r="O694" s="3"/>
    </row>
    <row r="695" spans="1:15" s="2" customFormat="1" hidden="1" x14ac:dyDescent="0.25">
      <c r="A695" s="117"/>
      <c r="B695" s="114"/>
      <c r="C695" s="108"/>
      <c r="D695" s="97"/>
      <c r="E695" s="97"/>
      <c r="F695" s="97"/>
      <c r="G695" s="97"/>
      <c r="H695" s="4" t="s">
        <v>16</v>
      </c>
      <c r="I695" s="79"/>
      <c r="J695" s="79"/>
      <c r="K695" s="65"/>
      <c r="L695" s="65"/>
      <c r="M695" s="108"/>
      <c r="O695" s="3"/>
    </row>
    <row r="696" spans="1:15" s="2" customFormat="1" hidden="1" x14ac:dyDescent="0.25">
      <c r="A696" s="117"/>
      <c r="B696" s="114"/>
      <c r="C696" s="108"/>
      <c r="D696" s="97"/>
      <c r="E696" s="97"/>
      <c r="F696" s="97"/>
      <c r="G696" s="97"/>
      <c r="H696" s="4" t="s">
        <v>17</v>
      </c>
      <c r="I696" s="79"/>
      <c r="J696" s="79"/>
      <c r="K696" s="65"/>
      <c r="L696" s="65"/>
      <c r="M696" s="108"/>
      <c r="O696" s="3"/>
    </row>
    <row r="697" spans="1:15" s="2" customFormat="1" ht="18" hidden="1" customHeight="1" x14ac:dyDescent="0.25">
      <c r="A697" s="118"/>
      <c r="B697" s="115"/>
      <c r="C697" s="109"/>
      <c r="D697" s="98"/>
      <c r="E697" s="98"/>
      <c r="F697" s="98"/>
      <c r="G697" s="98"/>
      <c r="H697" s="4" t="s">
        <v>13</v>
      </c>
      <c r="I697" s="79"/>
      <c r="J697" s="79"/>
      <c r="K697" s="65"/>
      <c r="L697" s="65"/>
      <c r="M697" s="109"/>
      <c r="O697" s="3"/>
    </row>
    <row r="698" spans="1:15" s="2" customFormat="1" ht="16.5" hidden="1" customHeight="1" x14ac:dyDescent="0.25">
      <c r="A698" s="116" t="s">
        <v>467</v>
      </c>
      <c r="B698" s="113" t="s">
        <v>469</v>
      </c>
      <c r="C698" s="102" t="s">
        <v>472</v>
      </c>
      <c r="D698" s="96">
        <v>42370</v>
      </c>
      <c r="E698" s="96">
        <v>42735</v>
      </c>
      <c r="F698" s="96">
        <v>42370</v>
      </c>
      <c r="G698" s="96">
        <v>42735</v>
      </c>
      <c r="H698" s="4" t="s">
        <v>1</v>
      </c>
      <c r="I698" s="79">
        <f>SUM(I699:I704)</f>
        <v>597.99300000000005</v>
      </c>
      <c r="J698" s="79">
        <f>SUM(J699:J704)</f>
        <v>597.99300000000005</v>
      </c>
      <c r="K698" s="65">
        <v>0</v>
      </c>
      <c r="L698" s="65">
        <f t="shared" ref="L698" si="99">I698-J698</f>
        <v>0</v>
      </c>
      <c r="M698" s="102" t="s">
        <v>534</v>
      </c>
      <c r="O698" s="3"/>
    </row>
    <row r="699" spans="1:15" s="2" customFormat="1" hidden="1" x14ac:dyDescent="0.25">
      <c r="A699" s="117"/>
      <c r="B699" s="114"/>
      <c r="C699" s="108"/>
      <c r="D699" s="97"/>
      <c r="E699" s="97"/>
      <c r="F699" s="97"/>
      <c r="G699" s="97"/>
      <c r="H699" s="4" t="s">
        <v>14</v>
      </c>
      <c r="I699" s="79"/>
      <c r="J699" s="79"/>
      <c r="K699" s="65"/>
      <c r="L699" s="65"/>
      <c r="M699" s="108"/>
      <c r="O699" s="3"/>
    </row>
    <row r="700" spans="1:15" s="2" customFormat="1" hidden="1" x14ac:dyDescent="0.25">
      <c r="A700" s="117"/>
      <c r="B700" s="114"/>
      <c r="C700" s="108"/>
      <c r="D700" s="97"/>
      <c r="E700" s="97"/>
      <c r="F700" s="97"/>
      <c r="G700" s="97"/>
      <c r="H700" s="4" t="s">
        <v>15</v>
      </c>
      <c r="I700" s="79"/>
      <c r="J700" s="79"/>
      <c r="K700" s="65"/>
      <c r="L700" s="65"/>
      <c r="M700" s="108"/>
      <c r="O700" s="3"/>
    </row>
    <row r="701" spans="1:15" s="2" customFormat="1" hidden="1" x14ac:dyDescent="0.25">
      <c r="A701" s="117"/>
      <c r="B701" s="114"/>
      <c r="C701" s="108"/>
      <c r="D701" s="97"/>
      <c r="E701" s="97"/>
      <c r="F701" s="97"/>
      <c r="G701" s="97"/>
      <c r="H701" s="4" t="s">
        <v>9</v>
      </c>
      <c r="I701" s="79">
        <v>597.99300000000005</v>
      </c>
      <c r="J701" s="79">
        <v>597.99300000000005</v>
      </c>
      <c r="K701" s="65">
        <v>0</v>
      </c>
      <c r="L701" s="65">
        <f t="shared" ref="L701" si="100">I701-J701</f>
        <v>0</v>
      </c>
      <c r="M701" s="108"/>
      <c r="O701" s="3"/>
    </row>
    <row r="702" spans="1:15" s="2" customFormat="1" hidden="1" x14ac:dyDescent="0.25">
      <c r="A702" s="117"/>
      <c r="B702" s="114"/>
      <c r="C702" s="108"/>
      <c r="D702" s="97"/>
      <c r="E702" s="97"/>
      <c r="F702" s="97"/>
      <c r="G702" s="97"/>
      <c r="H702" s="4" t="s">
        <v>16</v>
      </c>
      <c r="I702" s="79"/>
      <c r="J702" s="79"/>
      <c r="K702" s="65"/>
      <c r="L702" s="65"/>
      <c r="M702" s="108"/>
      <c r="O702" s="3"/>
    </row>
    <row r="703" spans="1:15" s="2" customFormat="1" hidden="1" x14ac:dyDescent="0.25">
      <c r="A703" s="117"/>
      <c r="B703" s="114"/>
      <c r="C703" s="108"/>
      <c r="D703" s="97"/>
      <c r="E703" s="97"/>
      <c r="F703" s="97"/>
      <c r="G703" s="97"/>
      <c r="H703" s="4" t="s">
        <v>17</v>
      </c>
      <c r="I703" s="79"/>
      <c r="J703" s="79"/>
      <c r="K703" s="65"/>
      <c r="L703" s="65"/>
      <c r="M703" s="108"/>
      <c r="O703" s="3"/>
    </row>
    <row r="704" spans="1:15" s="2" customFormat="1" ht="20.25" hidden="1" customHeight="1" x14ac:dyDescent="0.25">
      <c r="A704" s="118"/>
      <c r="B704" s="115"/>
      <c r="C704" s="109"/>
      <c r="D704" s="98"/>
      <c r="E704" s="98"/>
      <c r="F704" s="98"/>
      <c r="G704" s="98"/>
      <c r="H704" s="4" t="s">
        <v>13</v>
      </c>
      <c r="I704" s="79"/>
      <c r="J704" s="79"/>
      <c r="K704" s="65"/>
      <c r="L704" s="65"/>
      <c r="M704" s="109"/>
      <c r="O704" s="3"/>
    </row>
    <row r="705" spans="1:15" s="2" customFormat="1" ht="16.5" hidden="1" customHeight="1" x14ac:dyDescent="0.25">
      <c r="A705" s="116" t="s">
        <v>468</v>
      </c>
      <c r="B705" s="113" t="s">
        <v>470</v>
      </c>
      <c r="C705" s="102" t="s">
        <v>472</v>
      </c>
      <c r="D705" s="96">
        <v>42370</v>
      </c>
      <c r="E705" s="96">
        <v>42735</v>
      </c>
      <c r="F705" s="96">
        <v>42370</v>
      </c>
      <c r="G705" s="96">
        <v>42735</v>
      </c>
      <c r="H705" s="4" t="s">
        <v>1</v>
      </c>
      <c r="I705" s="79">
        <f>SUM(I706:I711)</f>
        <v>1407.3799999999999</v>
      </c>
      <c r="J705" s="79">
        <f>SUM(J706:J711)</f>
        <v>1389.9459999999999</v>
      </c>
      <c r="K705" s="65">
        <v>0</v>
      </c>
      <c r="L705" s="65">
        <f t="shared" ref="L705" si="101">I705-J705</f>
        <v>17.433999999999969</v>
      </c>
      <c r="M705" s="102" t="s">
        <v>535</v>
      </c>
      <c r="O705" s="3"/>
    </row>
    <row r="706" spans="1:15" s="2" customFormat="1" hidden="1" x14ac:dyDescent="0.25">
      <c r="A706" s="117"/>
      <c r="B706" s="114"/>
      <c r="C706" s="108"/>
      <c r="D706" s="97"/>
      <c r="E706" s="97"/>
      <c r="F706" s="97"/>
      <c r="G706" s="97"/>
      <c r="H706" s="4" t="s">
        <v>14</v>
      </c>
      <c r="I706" s="79"/>
      <c r="J706" s="79"/>
      <c r="K706" s="65"/>
      <c r="L706" s="65"/>
      <c r="M706" s="108"/>
      <c r="O706" s="3"/>
    </row>
    <row r="707" spans="1:15" s="2" customFormat="1" hidden="1" x14ac:dyDescent="0.25">
      <c r="A707" s="117"/>
      <c r="B707" s="114"/>
      <c r="C707" s="108"/>
      <c r="D707" s="97"/>
      <c r="E707" s="97"/>
      <c r="F707" s="97"/>
      <c r="G707" s="97"/>
      <c r="H707" s="4" t="s">
        <v>15</v>
      </c>
      <c r="I707" s="79">
        <v>1393.3</v>
      </c>
      <c r="J707" s="79">
        <v>1376.047</v>
      </c>
      <c r="K707" s="65"/>
      <c r="L707" s="65"/>
      <c r="M707" s="108"/>
      <c r="O707" s="3"/>
    </row>
    <row r="708" spans="1:15" s="2" customFormat="1" hidden="1" x14ac:dyDescent="0.25">
      <c r="A708" s="117"/>
      <c r="B708" s="114"/>
      <c r="C708" s="108"/>
      <c r="D708" s="97"/>
      <c r="E708" s="97"/>
      <c r="F708" s="97"/>
      <c r="G708" s="97"/>
      <c r="H708" s="4" t="s">
        <v>9</v>
      </c>
      <c r="I708" s="79">
        <v>14.08</v>
      </c>
      <c r="J708" s="79">
        <v>13.898999999999999</v>
      </c>
      <c r="K708" s="65">
        <v>0</v>
      </c>
      <c r="L708" s="65">
        <f t="shared" ref="L708" si="102">I708-J708</f>
        <v>0.18100000000000094</v>
      </c>
      <c r="M708" s="108"/>
      <c r="O708" s="3"/>
    </row>
    <row r="709" spans="1:15" s="2" customFormat="1" hidden="1" x14ac:dyDescent="0.25">
      <c r="A709" s="117"/>
      <c r="B709" s="114"/>
      <c r="C709" s="108"/>
      <c r="D709" s="97"/>
      <c r="E709" s="97"/>
      <c r="F709" s="97"/>
      <c r="G709" s="97"/>
      <c r="H709" s="4" t="s">
        <v>16</v>
      </c>
      <c r="I709" s="79"/>
      <c r="J709" s="79"/>
      <c r="K709" s="65"/>
      <c r="L709" s="65"/>
      <c r="M709" s="108"/>
      <c r="O709" s="3"/>
    </row>
    <row r="710" spans="1:15" s="2" customFormat="1" hidden="1" x14ac:dyDescent="0.25">
      <c r="A710" s="117"/>
      <c r="B710" s="114"/>
      <c r="C710" s="108"/>
      <c r="D710" s="97"/>
      <c r="E710" s="97"/>
      <c r="F710" s="97"/>
      <c r="G710" s="97"/>
      <c r="H710" s="4" t="s">
        <v>17</v>
      </c>
      <c r="I710" s="79"/>
      <c r="J710" s="79"/>
      <c r="K710" s="65"/>
      <c r="L710" s="65"/>
      <c r="M710" s="108"/>
      <c r="O710" s="3"/>
    </row>
    <row r="711" spans="1:15" s="2" customFormat="1" ht="20.25" hidden="1" customHeight="1" x14ac:dyDescent="0.25">
      <c r="A711" s="118"/>
      <c r="B711" s="115"/>
      <c r="C711" s="109"/>
      <c r="D711" s="98"/>
      <c r="E711" s="98"/>
      <c r="F711" s="98"/>
      <c r="G711" s="98"/>
      <c r="H711" s="4" t="s">
        <v>13</v>
      </c>
      <c r="I711" s="79"/>
      <c r="J711" s="79"/>
      <c r="K711" s="65"/>
      <c r="L711" s="65"/>
      <c r="M711" s="109"/>
      <c r="O711" s="3"/>
    </row>
    <row r="712" spans="1:15" s="2" customFormat="1" ht="16.5" hidden="1" customHeight="1" x14ac:dyDescent="0.25">
      <c r="A712" s="116" t="s">
        <v>370</v>
      </c>
      <c r="B712" s="113" t="s">
        <v>371</v>
      </c>
      <c r="C712" s="113" t="s">
        <v>52</v>
      </c>
      <c r="D712" s="96">
        <v>42370</v>
      </c>
      <c r="E712" s="96">
        <v>42735</v>
      </c>
      <c r="F712" s="96">
        <v>42370</v>
      </c>
      <c r="G712" s="96">
        <v>42735</v>
      </c>
      <c r="H712" s="4" t="s">
        <v>1</v>
      </c>
      <c r="I712" s="79">
        <f>SUM(I713:I718)</f>
        <v>0</v>
      </c>
      <c r="J712" s="79">
        <f>SUM(J713:J718)</f>
        <v>0</v>
      </c>
      <c r="K712" s="65">
        <v>0</v>
      </c>
      <c r="L712" s="65">
        <f t="shared" ref="L712" si="103">I712-J712</f>
        <v>0</v>
      </c>
      <c r="M712" s="102"/>
      <c r="O712" s="3"/>
    </row>
    <row r="713" spans="1:15" s="2" customFormat="1" hidden="1" x14ac:dyDescent="0.25">
      <c r="A713" s="117"/>
      <c r="B713" s="114"/>
      <c r="C713" s="114"/>
      <c r="D713" s="97"/>
      <c r="E713" s="97"/>
      <c r="F713" s="97"/>
      <c r="G713" s="97"/>
      <c r="H713" s="4" t="s">
        <v>14</v>
      </c>
      <c r="I713" s="79"/>
      <c r="J713" s="79"/>
      <c r="K713" s="65"/>
      <c r="L713" s="65"/>
      <c r="M713" s="108"/>
      <c r="O713" s="3"/>
    </row>
    <row r="714" spans="1:15" s="2" customFormat="1" hidden="1" x14ac:dyDescent="0.25">
      <c r="A714" s="117"/>
      <c r="B714" s="114"/>
      <c r="C714" s="114"/>
      <c r="D714" s="97"/>
      <c r="E714" s="97"/>
      <c r="F714" s="97"/>
      <c r="G714" s="97"/>
      <c r="H714" s="4" t="s">
        <v>15</v>
      </c>
      <c r="I714" s="79"/>
      <c r="J714" s="79"/>
      <c r="K714" s="65"/>
      <c r="L714" s="65"/>
      <c r="M714" s="108"/>
      <c r="O714" s="3"/>
    </row>
    <row r="715" spans="1:15" s="2" customFormat="1" hidden="1" x14ac:dyDescent="0.25">
      <c r="A715" s="117"/>
      <c r="B715" s="114"/>
      <c r="C715" s="114"/>
      <c r="D715" s="97"/>
      <c r="E715" s="97"/>
      <c r="F715" s="97"/>
      <c r="G715" s="97"/>
      <c r="H715" s="4" t="s">
        <v>9</v>
      </c>
      <c r="I715" s="79">
        <v>0</v>
      </c>
      <c r="J715" s="79">
        <v>0</v>
      </c>
      <c r="K715" s="65">
        <v>0</v>
      </c>
      <c r="L715" s="65">
        <f t="shared" ref="L715" si="104">I715-J715</f>
        <v>0</v>
      </c>
      <c r="M715" s="108"/>
      <c r="O715" s="3"/>
    </row>
    <row r="716" spans="1:15" s="2" customFormat="1" hidden="1" x14ac:dyDescent="0.25">
      <c r="A716" s="117"/>
      <c r="B716" s="114"/>
      <c r="C716" s="114"/>
      <c r="D716" s="97"/>
      <c r="E716" s="97"/>
      <c r="F716" s="97"/>
      <c r="G716" s="97"/>
      <c r="H716" s="4" t="s">
        <v>16</v>
      </c>
      <c r="I716" s="79"/>
      <c r="J716" s="79"/>
      <c r="K716" s="65"/>
      <c r="L716" s="65"/>
      <c r="M716" s="108"/>
      <c r="O716" s="3"/>
    </row>
    <row r="717" spans="1:15" s="2" customFormat="1" hidden="1" x14ac:dyDescent="0.25">
      <c r="A717" s="117"/>
      <c r="B717" s="114"/>
      <c r="C717" s="114"/>
      <c r="D717" s="97"/>
      <c r="E717" s="97"/>
      <c r="F717" s="97"/>
      <c r="G717" s="97"/>
      <c r="H717" s="4" t="s">
        <v>17</v>
      </c>
      <c r="I717" s="79"/>
      <c r="J717" s="79"/>
      <c r="K717" s="65"/>
      <c r="L717" s="65"/>
      <c r="M717" s="108"/>
      <c r="O717" s="3"/>
    </row>
    <row r="718" spans="1:15" s="2" customFormat="1" ht="20.25" hidden="1" customHeight="1" x14ac:dyDescent="0.25">
      <c r="A718" s="118"/>
      <c r="B718" s="115"/>
      <c r="C718" s="115"/>
      <c r="D718" s="98"/>
      <c r="E718" s="98"/>
      <c r="F718" s="98"/>
      <c r="G718" s="98"/>
      <c r="H718" s="4" t="s">
        <v>13</v>
      </c>
      <c r="I718" s="79"/>
      <c r="J718" s="79"/>
      <c r="K718" s="65"/>
      <c r="L718" s="65"/>
      <c r="M718" s="109"/>
      <c r="O718" s="3"/>
    </row>
    <row r="719" spans="1:15" s="2" customFormat="1" ht="16.5" hidden="1" customHeight="1" x14ac:dyDescent="0.25">
      <c r="A719" s="131" t="s">
        <v>161</v>
      </c>
      <c r="B719" s="119" t="s">
        <v>153</v>
      </c>
      <c r="C719" s="113" t="s">
        <v>52</v>
      </c>
      <c r="D719" s="96">
        <v>42370</v>
      </c>
      <c r="E719" s="96">
        <v>42735</v>
      </c>
      <c r="F719" s="96">
        <v>42370</v>
      </c>
      <c r="G719" s="96">
        <v>42735</v>
      </c>
      <c r="H719" s="4" t="s">
        <v>1</v>
      </c>
      <c r="I719" s="79">
        <f>SUM(I720:I725)</f>
        <v>30</v>
      </c>
      <c r="J719" s="79">
        <f>SUM(J720:J725)</f>
        <v>30</v>
      </c>
      <c r="K719" s="65">
        <f t="shared" ref="K719" si="105">J719/I719*100</f>
        <v>100</v>
      </c>
      <c r="L719" s="65">
        <f t="shared" ref="L719" si="106">I719-J719</f>
        <v>0</v>
      </c>
      <c r="M719" s="102"/>
      <c r="O719" s="3"/>
    </row>
    <row r="720" spans="1:15" s="2" customFormat="1" hidden="1" x14ac:dyDescent="0.25">
      <c r="A720" s="132"/>
      <c r="B720" s="120"/>
      <c r="C720" s="114"/>
      <c r="D720" s="97"/>
      <c r="E720" s="97"/>
      <c r="F720" s="97"/>
      <c r="G720" s="97"/>
      <c r="H720" s="4" t="s">
        <v>14</v>
      </c>
      <c r="I720" s="79"/>
      <c r="J720" s="79"/>
      <c r="K720" s="65"/>
      <c r="L720" s="65"/>
      <c r="M720" s="103"/>
      <c r="O720" s="3"/>
    </row>
    <row r="721" spans="1:15" s="2" customFormat="1" hidden="1" x14ac:dyDescent="0.25">
      <c r="A721" s="132"/>
      <c r="B721" s="120"/>
      <c r="C721" s="114"/>
      <c r="D721" s="97"/>
      <c r="E721" s="97"/>
      <c r="F721" s="97"/>
      <c r="G721" s="97"/>
      <c r="H721" s="4" t="s">
        <v>15</v>
      </c>
      <c r="I721" s="79"/>
      <c r="J721" s="79"/>
      <c r="K721" s="65"/>
      <c r="L721" s="65"/>
      <c r="M721" s="103"/>
      <c r="O721" s="3"/>
    </row>
    <row r="722" spans="1:15" s="2" customFormat="1" hidden="1" x14ac:dyDescent="0.25">
      <c r="A722" s="132"/>
      <c r="B722" s="120"/>
      <c r="C722" s="114"/>
      <c r="D722" s="97"/>
      <c r="E722" s="97"/>
      <c r="F722" s="97"/>
      <c r="G722" s="97"/>
      <c r="H722" s="4" t="s">
        <v>9</v>
      </c>
      <c r="I722" s="79">
        <f t="shared" ref="I722:J722" si="107">I729+I736</f>
        <v>30</v>
      </c>
      <c r="J722" s="79">
        <f t="shared" si="107"/>
        <v>30</v>
      </c>
      <c r="K722" s="65">
        <f t="shared" ref="K722" si="108">J722/I722*100</f>
        <v>100</v>
      </c>
      <c r="L722" s="65">
        <f t="shared" ref="L722" si="109">I722-J722</f>
        <v>0</v>
      </c>
      <c r="M722" s="103"/>
      <c r="O722" s="3"/>
    </row>
    <row r="723" spans="1:15" s="2" customFormat="1" hidden="1" x14ac:dyDescent="0.25">
      <c r="A723" s="132"/>
      <c r="B723" s="120"/>
      <c r="C723" s="114"/>
      <c r="D723" s="97"/>
      <c r="E723" s="97"/>
      <c r="F723" s="97"/>
      <c r="G723" s="97"/>
      <c r="H723" s="4" t="s">
        <v>16</v>
      </c>
      <c r="I723" s="79"/>
      <c r="J723" s="79"/>
      <c r="K723" s="65"/>
      <c r="L723" s="65"/>
      <c r="M723" s="103"/>
      <c r="O723" s="3"/>
    </row>
    <row r="724" spans="1:15" s="2" customFormat="1" hidden="1" x14ac:dyDescent="0.25">
      <c r="A724" s="132"/>
      <c r="B724" s="120"/>
      <c r="C724" s="114"/>
      <c r="D724" s="97"/>
      <c r="E724" s="97"/>
      <c r="F724" s="97"/>
      <c r="G724" s="97"/>
      <c r="H724" s="4" t="s">
        <v>17</v>
      </c>
      <c r="I724" s="79"/>
      <c r="J724" s="79"/>
      <c r="K724" s="65"/>
      <c r="L724" s="65"/>
      <c r="M724" s="103"/>
      <c r="O724" s="3"/>
    </row>
    <row r="725" spans="1:15" s="2" customFormat="1" hidden="1" x14ac:dyDescent="0.25">
      <c r="A725" s="133"/>
      <c r="B725" s="121"/>
      <c r="C725" s="115"/>
      <c r="D725" s="98"/>
      <c r="E725" s="98"/>
      <c r="F725" s="98"/>
      <c r="G725" s="98"/>
      <c r="H725" s="4" t="s">
        <v>13</v>
      </c>
      <c r="I725" s="79"/>
      <c r="J725" s="79"/>
      <c r="K725" s="65"/>
      <c r="L725" s="65"/>
      <c r="M725" s="104"/>
      <c r="O725" s="3"/>
    </row>
    <row r="726" spans="1:15" s="48" customFormat="1" ht="16.5" hidden="1" customHeight="1" x14ac:dyDescent="0.25">
      <c r="A726" s="237" t="s">
        <v>162</v>
      </c>
      <c r="B726" s="146" t="s">
        <v>46</v>
      </c>
      <c r="C726" s="146" t="s">
        <v>53</v>
      </c>
      <c r="D726" s="149">
        <v>42370</v>
      </c>
      <c r="E726" s="96">
        <v>42735</v>
      </c>
      <c r="F726" s="149">
        <v>42370</v>
      </c>
      <c r="G726" s="96">
        <v>42735</v>
      </c>
      <c r="H726" s="50" t="s">
        <v>1</v>
      </c>
      <c r="I726" s="79">
        <f>SUM(I727:I732)</f>
        <v>30</v>
      </c>
      <c r="J726" s="79">
        <f>SUM(J727:J732)</f>
        <v>30</v>
      </c>
      <c r="K726" s="65">
        <f>J726/I726*100</f>
        <v>100</v>
      </c>
      <c r="L726" s="65">
        <f t="shared" ref="L726:L736" si="110">I726-J726</f>
        <v>0</v>
      </c>
      <c r="M726" s="102" t="s">
        <v>417</v>
      </c>
    </row>
    <row r="727" spans="1:15" s="48" customFormat="1" hidden="1" x14ac:dyDescent="0.25">
      <c r="A727" s="238"/>
      <c r="B727" s="147"/>
      <c r="C727" s="147"/>
      <c r="D727" s="150"/>
      <c r="E727" s="97"/>
      <c r="F727" s="150"/>
      <c r="G727" s="97"/>
      <c r="H727" s="50" t="s">
        <v>14</v>
      </c>
      <c r="I727" s="79"/>
      <c r="J727" s="76"/>
      <c r="K727" s="65"/>
      <c r="L727" s="65"/>
      <c r="M727" s="108"/>
    </row>
    <row r="728" spans="1:15" s="48" customFormat="1" hidden="1" x14ac:dyDescent="0.25">
      <c r="A728" s="238"/>
      <c r="B728" s="147"/>
      <c r="C728" s="147"/>
      <c r="D728" s="150"/>
      <c r="E728" s="97"/>
      <c r="F728" s="150"/>
      <c r="G728" s="97"/>
      <c r="H728" s="50" t="s">
        <v>15</v>
      </c>
      <c r="I728" s="79"/>
      <c r="J728" s="76"/>
      <c r="K728" s="65"/>
      <c r="L728" s="65"/>
      <c r="M728" s="108"/>
    </row>
    <row r="729" spans="1:15" s="48" customFormat="1" ht="16.5" hidden="1" customHeight="1" x14ac:dyDescent="0.25">
      <c r="A729" s="238"/>
      <c r="B729" s="147"/>
      <c r="C729" s="147"/>
      <c r="D729" s="150"/>
      <c r="E729" s="97"/>
      <c r="F729" s="150"/>
      <c r="G729" s="97"/>
      <c r="H729" s="50" t="s">
        <v>9</v>
      </c>
      <c r="I729" s="79">
        <v>30</v>
      </c>
      <c r="J729" s="79">
        <v>30</v>
      </c>
      <c r="K729" s="65">
        <f t="shared" ref="K729" si="111">J729/I729*100</f>
        <v>100</v>
      </c>
      <c r="L729" s="65">
        <f t="shared" si="110"/>
        <v>0</v>
      </c>
      <c r="M729" s="108"/>
    </row>
    <row r="730" spans="1:15" s="48" customFormat="1" hidden="1" x14ac:dyDescent="0.25">
      <c r="A730" s="238"/>
      <c r="B730" s="147"/>
      <c r="C730" s="147"/>
      <c r="D730" s="150"/>
      <c r="E730" s="97"/>
      <c r="F730" s="150"/>
      <c r="G730" s="97"/>
      <c r="H730" s="50" t="s">
        <v>16</v>
      </c>
      <c r="I730" s="79"/>
      <c r="J730" s="76"/>
      <c r="K730" s="65"/>
      <c r="L730" s="65"/>
      <c r="M730" s="108"/>
    </row>
    <row r="731" spans="1:15" s="48" customFormat="1" ht="16.5" hidden="1" customHeight="1" x14ac:dyDescent="0.25">
      <c r="A731" s="238"/>
      <c r="B731" s="147"/>
      <c r="C731" s="147"/>
      <c r="D731" s="150"/>
      <c r="E731" s="97"/>
      <c r="F731" s="150"/>
      <c r="G731" s="97"/>
      <c r="H731" s="50" t="s">
        <v>17</v>
      </c>
      <c r="I731" s="79"/>
      <c r="J731" s="76"/>
      <c r="K731" s="65"/>
      <c r="L731" s="65"/>
      <c r="M731" s="108"/>
    </row>
    <row r="732" spans="1:15" s="48" customFormat="1" ht="17.25" hidden="1" customHeight="1" x14ac:dyDescent="0.25">
      <c r="A732" s="239"/>
      <c r="B732" s="148"/>
      <c r="C732" s="148"/>
      <c r="D732" s="151"/>
      <c r="E732" s="98"/>
      <c r="F732" s="151"/>
      <c r="G732" s="98"/>
      <c r="H732" s="50" t="s">
        <v>13</v>
      </c>
      <c r="I732" s="79"/>
      <c r="J732" s="76"/>
      <c r="K732" s="65"/>
      <c r="L732" s="65"/>
      <c r="M732" s="109"/>
    </row>
    <row r="733" spans="1:15" s="48" customFormat="1" ht="16.5" hidden="1" customHeight="1" x14ac:dyDescent="0.25">
      <c r="A733" s="237" t="s">
        <v>163</v>
      </c>
      <c r="B733" s="240" t="s">
        <v>372</v>
      </c>
      <c r="C733" s="146" t="s">
        <v>201</v>
      </c>
      <c r="D733" s="149">
        <v>42370</v>
      </c>
      <c r="E733" s="96">
        <v>42735</v>
      </c>
      <c r="F733" s="149">
        <v>42370</v>
      </c>
      <c r="G733" s="96">
        <v>42735</v>
      </c>
      <c r="H733" s="50" t="s">
        <v>1</v>
      </c>
      <c r="I733" s="79">
        <f>SUM(I735:I739)</f>
        <v>0</v>
      </c>
      <c r="J733" s="79">
        <f>SUM(J735:J739)</f>
        <v>0</v>
      </c>
      <c r="K733" s="65">
        <v>0</v>
      </c>
      <c r="L733" s="65">
        <f t="shared" si="110"/>
        <v>0</v>
      </c>
      <c r="M733" s="102"/>
    </row>
    <row r="734" spans="1:15" s="48" customFormat="1" hidden="1" x14ac:dyDescent="0.25">
      <c r="A734" s="238"/>
      <c r="B734" s="241"/>
      <c r="C734" s="147"/>
      <c r="D734" s="150"/>
      <c r="E734" s="97"/>
      <c r="F734" s="150"/>
      <c r="G734" s="97"/>
      <c r="H734" s="50" t="s">
        <v>14</v>
      </c>
      <c r="I734" s="79"/>
      <c r="J734" s="79"/>
      <c r="K734" s="65"/>
      <c r="L734" s="65"/>
      <c r="M734" s="103"/>
    </row>
    <row r="735" spans="1:15" s="48" customFormat="1" hidden="1" x14ac:dyDescent="0.25">
      <c r="A735" s="238"/>
      <c r="B735" s="241"/>
      <c r="C735" s="147"/>
      <c r="D735" s="150"/>
      <c r="E735" s="97"/>
      <c r="F735" s="150"/>
      <c r="G735" s="97"/>
      <c r="H735" s="50" t="s">
        <v>15</v>
      </c>
      <c r="I735" s="79"/>
      <c r="J735" s="79"/>
      <c r="K735" s="65"/>
      <c r="L735" s="65"/>
      <c r="M735" s="103"/>
    </row>
    <row r="736" spans="1:15" s="48" customFormat="1" ht="16.5" hidden="1" customHeight="1" x14ac:dyDescent="0.25">
      <c r="A736" s="238"/>
      <c r="B736" s="241"/>
      <c r="C736" s="147"/>
      <c r="D736" s="150"/>
      <c r="E736" s="97"/>
      <c r="F736" s="150"/>
      <c r="G736" s="97"/>
      <c r="H736" s="50" t="s">
        <v>9</v>
      </c>
      <c r="I736" s="79">
        <v>0</v>
      </c>
      <c r="J736" s="79">
        <v>0</v>
      </c>
      <c r="K736" s="65">
        <v>0</v>
      </c>
      <c r="L736" s="65">
        <f t="shared" si="110"/>
        <v>0</v>
      </c>
      <c r="M736" s="103"/>
    </row>
    <row r="737" spans="1:15" s="48" customFormat="1" hidden="1" x14ac:dyDescent="0.25">
      <c r="A737" s="238"/>
      <c r="B737" s="241"/>
      <c r="C737" s="147"/>
      <c r="D737" s="150"/>
      <c r="E737" s="97"/>
      <c r="F737" s="150"/>
      <c r="G737" s="97"/>
      <c r="H737" s="50" t="s">
        <v>16</v>
      </c>
      <c r="I737" s="79"/>
      <c r="J737" s="79"/>
      <c r="K737" s="65"/>
      <c r="L737" s="65"/>
      <c r="M737" s="103"/>
    </row>
    <row r="738" spans="1:15" s="48" customFormat="1" ht="16.5" hidden="1" customHeight="1" x14ac:dyDescent="0.25">
      <c r="A738" s="238"/>
      <c r="B738" s="241"/>
      <c r="C738" s="147"/>
      <c r="D738" s="150"/>
      <c r="E738" s="97"/>
      <c r="F738" s="150"/>
      <c r="G738" s="97"/>
      <c r="H738" s="50" t="s">
        <v>17</v>
      </c>
      <c r="I738" s="79"/>
      <c r="J738" s="79"/>
      <c r="K738" s="65"/>
      <c r="L738" s="65"/>
      <c r="M738" s="103"/>
    </row>
    <row r="739" spans="1:15" s="48" customFormat="1" hidden="1" x14ac:dyDescent="0.25">
      <c r="A739" s="239"/>
      <c r="B739" s="242"/>
      <c r="C739" s="148"/>
      <c r="D739" s="151"/>
      <c r="E739" s="98"/>
      <c r="F739" s="151"/>
      <c r="G739" s="98"/>
      <c r="H739" s="50" t="s">
        <v>13</v>
      </c>
      <c r="I739" s="79"/>
      <c r="J739" s="79"/>
      <c r="K739" s="65"/>
      <c r="L739" s="65"/>
      <c r="M739" s="104"/>
    </row>
    <row r="740" spans="1:15" s="28" customFormat="1" ht="15.75" hidden="1" customHeight="1" x14ac:dyDescent="0.25">
      <c r="A740" s="215" t="s">
        <v>164</v>
      </c>
      <c r="B740" s="137" t="s">
        <v>47</v>
      </c>
      <c r="C740" s="140" t="s">
        <v>201</v>
      </c>
      <c r="D740" s="143">
        <v>42370</v>
      </c>
      <c r="E740" s="143">
        <v>42735</v>
      </c>
      <c r="F740" s="143">
        <v>42370</v>
      </c>
      <c r="G740" s="143">
        <v>42735</v>
      </c>
      <c r="H740" s="52" t="s">
        <v>1</v>
      </c>
      <c r="I740" s="82">
        <f>SUM(I741:I746)</f>
        <v>52802.977999999996</v>
      </c>
      <c r="J740" s="82">
        <f>SUM(J741:J746)</f>
        <v>52774.53899999999</v>
      </c>
      <c r="K740" s="67">
        <f>J740/I740*100</f>
        <v>99.946141295288299</v>
      </c>
      <c r="L740" s="67">
        <f t="shared" si="93"/>
        <v>28.439000000005763</v>
      </c>
      <c r="M740" s="102"/>
      <c r="O740" s="29"/>
    </row>
    <row r="741" spans="1:15" s="28" customFormat="1" ht="15.75" hidden="1" customHeight="1" x14ac:dyDescent="0.25">
      <c r="A741" s="216"/>
      <c r="B741" s="138"/>
      <c r="C741" s="141"/>
      <c r="D741" s="144"/>
      <c r="E741" s="144"/>
      <c r="F741" s="144"/>
      <c r="G741" s="144"/>
      <c r="H741" s="52" t="s">
        <v>14</v>
      </c>
      <c r="I741" s="82">
        <f t="shared" ref="I741:I742" si="112">SUM(I748,I755,I762,I769)</f>
        <v>221.01</v>
      </c>
      <c r="J741" s="82">
        <f>J748+J755+J762</f>
        <v>221.01</v>
      </c>
      <c r="K741" s="67">
        <f t="shared" ref="K741:K744" si="113">J741/I741*100</f>
        <v>100</v>
      </c>
      <c r="L741" s="67">
        <f t="shared" si="93"/>
        <v>0</v>
      </c>
      <c r="M741" s="108"/>
      <c r="O741" s="29"/>
    </row>
    <row r="742" spans="1:15" s="28" customFormat="1" ht="15.75" hidden="1" customHeight="1" x14ac:dyDescent="0.25">
      <c r="A742" s="216"/>
      <c r="B742" s="138"/>
      <c r="C742" s="141"/>
      <c r="D742" s="144"/>
      <c r="E742" s="144"/>
      <c r="F742" s="144"/>
      <c r="G742" s="144"/>
      <c r="H742" s="52" t="s">
        <v>15</v>
      </c>
      <c r="I742" s="82">
        <f t="shared" si="112"/>
        <v>28885.882999999998</v>
      </c>
      <c r="J742" s="82">
        <f t="shared" ref="J742:J744" si="114">J749+J756+J763</f>
        <v>28868.952999999998</v>
      </c>
      <c r="K742" s="67">
        <f t="shared" si="113"/>
        <v>99.941390055481421</v>
      </c>
      <c r="L742" s="67">
        <f t="shared" si="93"/>
        <v>16.930000000000291</v>
      </c>
      <c r="M742" s="108"/>
      <c r="O742" s="29"/>
    </row>
    <row r="743" spans="1:15" s="28" customFormat="1" ht="15.75" hidden="1" customHeight="1" x14ac:dyDescent="0.25">
      <c r="A743" s="216"/>
      <c r="B743" s="138"/>
      <c r="C743" s="141"/>
      <c r="D743" s="144"/>
      <c r="E743" s="144"/>
      <c r="F743" s="144"/>
      <c r="G743" s="144"/>
      <c r="H743" s="52" t="s">
        <v>9</v>
      </c>
      <c r="I743" s="82">
        <f>SUM(I750,I757,I764,I771)</f>
        <v>20566.084999999999</v>
      </c>
      <c r="J743" s="82">
        <f t="shared" si="114"/>
        <v>20554.576999999997</v>
      </c>
      <c r="K743" s="67">
        <f t="shared" si="113"/>
        <v>99.94404379832136</v>
      </c>
      <c r="L743" s="67">
        <f t="shared" si="93"/>
        <v>11.50800000000163</v>
      </c>
      <c r="M743" s="108"/>
      <c r="O743" s="29"/>
    </row>
    <row r="744" spans="1:15" s="28" customFormat="1" ht="15.75" hidden="1" customHeight="1" x14ac:dyDescent="0.25">
      <c r="A744" s="216"/>
      <c r="B744" s="138"/>
      <c r="C744" s="141"/>
      <c r="D744" s="144"/>
      <c r="E744" s="144"/>
      <c r="F744" s="144"/>
      <c r="G744" s="144"/>
      <c r="H744" s="53" t="s">
        <v>16</v>
      </c>
      <c r="I744" s="82">
        <f>SUM(I751,I758,I765,I772)</f>
        <v>3130</v>
      </c>
      <c r="J744" s="82">
        <f t="shared" si="114"/>
        <v>3129.9989999999998</v>
      </c>
      <c r="K744" s="67">
        <f t="shared" si="113"/>
        <v>99.999968051118202</v>
      </c>
      <c r="L744" s="67">
        <f t="shared" si="93"/>
        <v>1.0000000002037268E-3</v>
      </c>
      <c r="M744" s="108"/>
      <c r="O744" s="29"/>
    </row>
    <row r="745" spans="1:15" s="28" customFormat="1" ht="15.75" hidden="1" customHeight="1" x14ac:dyDescent="0.25">
      <c r="A745" s="216"/>
      <c r="B745" s="138"/>
      <c r="C745" s="141"/>
      <c r="D745" s="144"/>
      <c r="E745" s="144"/>
      <c r="F745" s="144"/>
      <c r="G745" s="144"/>
      <c r="H745" s="53" t="s">
        <v>17</v>
      </c>
      <c r="I745" s="82"/>
      <c r="J745" s="82"/>
      <c r="K745" s="67"/>
      <c r="L745" s="67">
        <f t="shared" si="93"/>
        <v>0</v>
      </c>
      <c r="M745" s="108"/>
      <c r="O745" s="29"/>
    </row>
    <row r="746" spans="1:15" s="28" customFormat="1" ht="15.75" hidden="1" customHeight="1" x14ac:dyDescent="0.25">
      <c r="A746" s="217"/>
      <c r="B746" s="139"/>
      <c r="C746" s="142"/>
      <c r="D746" s="145"/>
      <c r="E746" s="145"/>
      <c r="F746" s="145"/>
      <c r="G746" s="145"/>
      <c r="H746" s="53" t="s">
        <v>13</v>
      </c>
      <c r="I746" s="82"/>
      <c r="J746" s="82"/>
      <c r="K746" s="67"/>
      <c r="L746" s="67">
        <f t="shared" si="93"/>
        <v>0</v>
      </c>
      <c r="M746" s="109"/>
      <c r="O746" s="29"/>
    </row>
    <row r="747" spans="1:15" s="28" customFormat="1" ht="15.75" hidden="1" customHeight="1" x14ac:dyDescent="0.25">
      <c r="A747" s="134" t="s">
        <v>165</v>
      </c>
      <c r="B747" s="137" t="s">
        <v>374</v>
      </c>
      <c r="C747" s="140" t="s">
        <v>201</v>
      </c>
      <c r="D747" s="143">
        <v>42370</v>
      </c>
      <c r="E747" s="143">
        <v>42735</v>
      </c>
      <c r="F747" s="143">
        <v>42370</v>
      </c>
      <c r="G747" s="143">
        <v>42735</v>
      </c>
      <c r="H747" s="53" t="s">
        <v>1</v>
      </c>
      <c r="I747" s="83">
        <f>SUM(I748:I753)</f>
        <v>0</v>
      </c>
      <c r="J747" s="83">
        <f>SUM(J748:J753)</f>
        <v>0</v>
      </c>
      <c r="K747" s="68">
        <v>0</v>
      </c>
      <c r="L747" s="68">
        <f t="shared" si="93"/>
        <v>0</v>
      </c>
      <c r="M747" s="155"/>
      <c r="O747" s="29"/>
    </row>
    <row r="748" spans="1:15" s="28" customFormat="1" ht="15.75" hidden="1" customHeight="1" x14ac:dyDescent="0.25">
      <c r="A748" s="135"/>
      <c r="B748" s="138"/>
      <c r="C748" s="141"/>
      <c r="D748" s="144"/>
      <c r="E748" s="144"/>
      <c r="F748" s="144"/>
      <c r="G748" s="144"/>
      <c r="H748" s="53" t="s">
        <v>14</v>
      </c>
      <c r="I748" s="83"/>
      <c r="J748" s="83"/>
      <c r="K748" s="68"/>
      <c r="L748" s="68">
        <f t="shared" si="93"/>
        <v>0</v>
      </c>
      <c r="M748" s="156"/>
      <c r="O748" s="29"/>
    </row>
    <row r="749" spans="1:15" s="28" customFormat="1" ht="15.75" hidden="1" customHeight="1" x14ac:dyDescent="0.25">
      <c r="A749" s="135"/>
      <c r="B749" s="138"/>
      <c r="C749" s="141"/>
      <c r="D749" s="144"/>
      <c r="E749" s="144"/>
      <c r="F749" s="144"/>
      <c r="G749" s="144"/>
      <c r="H749" s="53" t="s">
        <v>15</v>
      </c>
      <c r="I749" s="83"/>
      <c r="J749" s="83"/>
      <c r="K749" s="68"/>
      <c r="L749" s="68">
        <f t="shared" si="93"/>
        <v>0</v>
      </c>
      <c r="M749" s="156"/>
      <c r="O749" s="29"/>
    </row>
    <row r="750" spans="1:15" s="28" customFormat="1" ht="15.75" hidden="1" customHeight="1" x14ac:dyDescent="0.25">
      <c r="A750" s="135"/>
      <c r="B750" s="138"/>
      <c r="C750" s="141"/>
      <c r="D750" s="144"/>
      <c r="E750" s="144"/>
      <c r="F750" s="144"/>
      <c r="G750" s="144"/>
      <c r="H750" s="53" t="s">
        <v>9</v>
      </c>
      <c r="I750" s="83">
        <v>0</v>
      </c>
      <c r="J750" s="83">
        <v>0</v>
      </c>
      <c r="K750" s="68"/>
      <c r="L750" s="68">
        <f t="shared" si="93"/>
        <v>0</v>
      </c>
      <c r="M750" s="156"/>
      <c r="O750" s="29"/>
    </row>
    <row r="751" spans="1:15" s="28" customFormat="1" ht="15.75" hidden="1" customHeight="1" x14ac:dyDescent="0.25">
      <c r="A751" s="135"/>
      <c r="B751" s="138"/>
      <c r="C751" s="141"/>
      <c r="D751" s="144"/>
      <c r="E751" s="144"/>
      <c r="F751" s="144"/>
      <c r="G751" s="144"/>
      <c r="H751" s="53" t="s">
        <v>16</v>
      </c>
      <c r="I751" s="83"/>
      <c r="J751" s="83"/>
      <c r="K751" s="68"/>
      <c r="L751" s="68"/>
      <c r="M751" s="156"/>
      <c r="O751" s="29"/>
    </row>
    <row r="752" spans="1:15" s="28" customFormat="1" ht="15.75" hidden="1" customHeight="1" x14ac:dyDescent="0.25">
      <c r="A752" s="135"/>
      <c r="B752" s="138"/>
      <c r="C752" s="141"/>
      <c r="D752" s="144"/>
      <c r="E752" s="144"/>
      <c r="F752" s="144"/>
      <c r="G752" s="144"/>
      <c r="H752" s="53" t="s">
        <v>17</v>
      </c>
      <c r="I752" s="83"/>
      <c r="J752" s="83"/>
      <c r="K752" s="68"/>
      <c r="L752" s="68"/>
      <c r="M752" s="156"/>
      <c r="O752" s="29"/>
    </row>
    <row r="753" spans="1:15" s="28" customFormat="1" ht="15.75" hidden="1" customHeight="1" x14ac:dyDescent="0.25">
      <c r="A753" s="136"/>
      <c r="B753" s="139"/>
      <c r="C753" s="142"/>
      <c r="D753" s="145"/>
      <c r="E753" s="145"/>
      <c r="F753" s="145"/>
      <c r="G753" s="145"/>
      <c r="H753" s="53" t="s">
        <v>13</v>
      </c>
      <c r="I753" s="83"/>
      <c r="J753" s="83"/>
      <c r="K753" s="68"/>
      <c r="L753" s="68"/>
      <c r="M753" s="157"/>
      <c r="O753" s="29"/>
    </row>
    <row r="754" spans="1:15" s="28" customFormat="1" ht="15.75" hidden="1" customHeight="1" x14ac:dyDescent="0.25">
      <c r="A754" s="134" t="s">
        <v>166</v>
      </c>
      <c r="B754" s="137" t="s">
        <v>229</v>
      </c>
      <c r="C754" s="140" t="s">
        <v>201</v>
      </c>
      <c r="D754" s="143">
        <v>42370</v>
      </c>
      <c r="E754" s="143">
        <v>42735</v>
      </c>
      <c r="F754" s="143">
        <v>42370</v>
      </c>
      <c r="G754" s="143">
        <v>42735</v>
      </c>
      <c r="H754" s="53" t="s">
        <v>1</v>
      </c>
      <c r="I754" s="83">
        <f>SUM(I755:I760)</f>
        <v>16623.387999999999</v>
      </c>
      <c r="J754" s="83">
        <f>SUM(J755:J760)</f>
        <v>16611.881000000001</v>
      </c>
      <c r="K754" s="68">
        <f t="shared" ref="K754:K765" si="115">J754/I754*100</f>
        <v>99.930778250498648</v>
      </c>
      <c r="L754" s="68">
        <f t="shared" ref="L754:L764" si="116">I754-J754</f>
        <v>11.506999999997788</v>
      </c>
      <c r="M754" s="158" t="s">
        <v>424</v>
      </c>
      <c r="O754" s="29"/>
    </row>
    <row r="755" spans="1:15" s="28" customFormat="1" ht="15.75" hidden="1" customHeight="1" x14ac:dyDescent="0.25">
      <c r="A755" s="135"/>
      <c r="B755" s="138"/>
      <c r="C755" s="141"/>
      <c r="D755" s="144"/>
      <c r="E755" s="144"/>
      <c r="F755" s="144"/>
      <c r="G755" s="144"/>
      <c r="H755" s="53" t="s">
        <v>14</v>
      </c>
      <c r="I755" s="83">
        <v>221.01</v>
      </c>
      <c r="J755" s="83">
        <v>221.01</v>
      </c>
      <c r="K755" s="68">
        <f t="shared" si="115"/>
        <v>100</v>
      </c>
      <c r="L755" s="68"/>
      <c r="M755" s="156"/>
      <c r="O755" s="29"/>
    </row>
    <row r="756" spans="1:15" s="28" customFormat="1" ht="15.75" hidden="1" customHeight="1" x14ac:dyDescent="0.25">
      <c r="A756" s="135"/>
      <c r="B756" s="138"/>
      <c r="C756" s="141"/>
      <c r="D756" s="144"/>
      <c r="E756" s="144"/>
      <c r="F756" s="144"/>
      <c r="G756" s="144"/>
      <c r="H756" s="53" t="s">
        <v>15</v>
      </c>
      <c r="I756" s="83">
        <v>3366.7829999999999</v>
      </c>
      <c r="J756" s="83">
        <v>3366.7829999999999</v>
      </c>
      <c r="K756" s="68">
        <f t="shared" si="115"/>
        <v>100</v>
      </c>
      <c r="L756" s="68">
        <f t="shared" si="116"/>
        <v>0</v>
      </c>
      <c r="M756" s="156"/>
      <c r="O756" s="29"/>
    </row>
    <row r="757" spans="1:15" s="28" customFormat="1" ht="15.75" hidden="1" customHeight="1" x14ac:dyDescent="0.25">
      <c r="A757" s="135"/>
      <c r="B757" s="138"/>
      <c r="C757" s="141"/>
      <c r="D757" s="144"/>
      <c r="E757" s="144"/>
      <c r="F757" s="144"/>
      <c r="G757" s="144"/>
      <c r="H757" s="53" t="s">
        <v>9</v>
      </c>
      <c r="I757" s="83">
        <v>13035.594999999999</v>
      </c>
      <c r="J757" s="83">
        <v>13024.088</v>
      </c>
      <c r="K757" s="68">
        <f t="shared" si="115"/>
        <v>99.911726315522998</v>
      </c>
      <c r="L757" s="68">
        <f t="shared" si="116"/>
        <v>11.506999999999607</v>
      </c>
      <c r="M757" s="156"/>
      <c r="O757" s="29"/>
    </row>
    <row r="758" spans="1:15" s="28" customFormat="1" ht="15.75" hidden="1" customHeight="1" x14ac:dyDescent="0.25">
      <c r="A758" s="135"/>
      <c r="B758" s="138"/>
      <c r="C758" s="141"/>
      <c r="D758" s="144"/>
      <c r="E758" s="144"/>
      <c r="F758" s="144"/>
      <c r="G758" s="144"/>
      <c r="H758" s="53" t="s">
        <v>16</v>
      </c>
      <c r="I758" s="83"/>
      <c r="J758" s="83"/>
      <c r="K758" s="68"/>
      <c r="L758" s="68">
        <f t="shared" si="116"/>
        <v>0</v>
      </c>
      <c r="M758" s="156"/>
      <c r="O758" s="29"/>
    </row>
    <row r="759" spans="1:15" s="28" customFormat="1" ht="15.75" hidden="1" customHeight="1" x14ac:dyDescent="0.25">
      <c r="A759" s="135"/>
      <c r="B759" s="138"/>
      <c r="C759" s="141"/>
      <c r="D759" s="144"/>
      <c r="E759" s="144"/>
      <c r="F759" s="144"/>
      <c r="G759" s="144"/>
      <c r="H759" s="53" t="s">
        <v>17</v>
      </c>
      <c r="I759" s="83"/>
      <c r="J759" s="83"/>
      <c r="K759" s="68"/>
      <c r="L759" s="68"/>
      <c r="M759" s="156"/>
      <c r="O759" s="29"/>
    </row>
    <row r="760" spans="1:15" s="28" customFormat="1" ht="15.75" hidden="1" customHeight="1" x14ac:dyDescent="0.25">
      <c r="A760" s="136"/>
      <c r="B760" s="139"/>
      <c r="C760" s="142"/>
      <c r="D760" s="145"/>
      <c r="E760" s="145"/>
      <c r="F760" s="145"/>
      <c r="G760" s="145"/>
      <c r="H760" s="53" t="s">
        <v>13</v>
      </c>
      <c r="I760" s="83"/>
      <c r="J760" s="83"/>
      <c r="K760" s="68"/>
      <c r="L760" s="68"/>
      <c r="M760" s="157"/>
      <c r="O760" s="29"/>
    </row>
    <row r="761" spans="1:15" s="28" customFormat="1" ht="15.75" hidden="1" customHeight="1" x14ac:dyDescent="0.25">
      <c r="A761" s="134" t="s">
        <v>226</v>
      </c>
      <c r="B761" s="137" t="s">
        <v>228</v>
      </c>
      <c r="C761" s="140" t="s">
        <v>201</v>
      </c>
      <c r="D761" s="143">
        <v>42370</v>
      </c>
      <c r="E761" s="143">
        <v>42735</v>
      </c>
      <c r="F761" s="143">
        <v>42370</v>
      </c>
      <c r="G761" s="143">
        <v>42735</v>
      </c>
      <c r="H761" s="53" t="s">
        <v>1</v>
      </c>
      <c r="I761" s="83">
        <f>SUM(I762:I767)</f>
        <v>36179.589999999997</v>
      </c>
      <c r="J761" s="83">
        <f>SUM(J762:J767)</f>
        <v>36162.657999999996</v>
      </c>
      <c r="K761" s="68">
        <f t="shared" si="115"/>
        <v>99.953200133003165</v>
      </c>
      <c r="L761" s="68">
        <f t="shared" si="116"/>
        <v>16.932000000000698</v>
      </c>
      <c r="M761" s="155" t="s">
        <v>377</v>
      </c>
      <c r="O761" s="29"/>
    </row>
    <row r="762" spans="1:15" s="28" customFormat="1" ht="15.75" hidden="1" customHeight="1" x14ac:dyDescent="0.25">
      <c r="A762" s="135"/>
      <c r="B762" s="138"/>
      <c r="C762" s="141"/>
      <c r="D762" s="144"/>
      <c r="E762" s="144"/>
      <c r="F762" s="144"/>
      <c r="G762" s="144"/>
      <c r="H762" s="53" t="s">
        <v>14</v>
      </c>
      <c r="I762" s="83"/>
      <c r="J762" s="83"/>
      <c r="K762" s="68"/>
      <c r="L762" s="68"/>
      <c r="M762" s="156"/>
      <c r="O762" s="29"/>
    </row>
    <row r="763" spans="1:15" s="28" customFormat="1" ht="15.75" hidden="1" customHeight="1" x14ac:dyDescent="0.25">
      <c r="A763" s="135"/>
      <c r="B763" s="138"/>
      <c r="C763" s="141"/>
      <c r="D763" s="144"/>
      <c r="E763" s="144"/>
      <c r="F763" s="144"/>
      <c r="G763" s="144"/>
      <c r="H763" s="53" t="s">
        <v>15</v>
      </c>
      <c r="I763" s="83">
        <v>25519.1</v>
      </c>
      <c r="J763" s="83">
        <v>25502.17</v>
      </c>
      <c r="K763" s="68">
        <f t="shared" si="115"/>
        <v>99.933657534944416</v>
      </c>
      <c r="L763" s="68"/>
      <c r="M763" s="156"/>
      <c r="O763" s="29"/>
    </row>
    <row r="764" spans="1:15" s="28" customFormat="1" ht="15.75" hidden="1" customHeight="1" x14ac:dyDescent="0.25">
      <c r="A764" s="135"/>
      <c r="B764" s="138"/>
      <c r="C764" s="141"/>
      <c r="D764" s="144"/>
      <c r="E764" s="144"/>
      <c r="F764" s="144"/>
      <c r="G764" s="144"/>
      <c r="H764" s="53" t="s">
        <v>9</v>
      </c>
      <c r="I764" s="83">
        <v>7530.49</v>
      </c>
      <c r="J764" s="83">
        <v>7530.4889999999996</v>
      </c>
      <c r="K764" s="68">
        <f t="shared" si="115"/>
        <v>99.999986720651648</v>
      </c>
      <c r="L764" s="68">
        <f t="shared" si="116"/>
        <v>1.0000000002037268E-3</v>
      </c>
      <c r="M764" s="156"/>
      <c r="O764" s="29"/>
    </row>
    <row r="765" spans="1:15" s="28" customFormat="1" ht="15.75" hidden="1" customHeight="1" x14ac:dyDescent="0.25">
      <c r="A765" s="135"/>
      <c r="B765" s="138"/>
      <c r="C765" s="141"/>
      <c r="D765" s="144"/>
      <c r="E765" s="144"/>
      <c r="F765" s="144"/>
      <c r="G765" s="144"/>
      <c r="H765" s="53" t="s">
        <v>16</v>
      </c>
      <c r="I765" s="83">
        <v>3130</v>
      </c>
      <c r="J765" s="83">
        <v>3129.9989999999998</v>
      </c>
      <c r="K765" s="68">
        <f t="shared" si="115"/>
        <v>99.999968051118202</v>
      </c>
      <c r="L765" s="68"/>
      <c r="M765" s="156"/>
      <c r="O765" s="29"/>
    </row>
    <row r="766" spans="1:15" s="28" customFormat="1" ht="15.75" hidden="1" customHeight="1" x14ac:dyDescent="0.25">
      <c r="A766" s="135"/>
      <c r="B766" s="138"/>
      <c r="C766" s="141"/>
      <c r="D766" s="144"/>
      <c r="E766" s="144"/>
      <c r="F766" s="144"/>
      <c r="G766" s="144"/>
      <c r="H766" s="53" t="s">
        <v>17</v>
      </c>
      <c r="I766" s="83"/>
      <c r="J766" s="83"/>
      <c r="K766" s="68"/>
      <c r="L766" s="68"/>
      <c r="M766" s="156"/>
      <c r="O766" s="29"/>
    </row>
    <row r="767" spans="1:15" s="28" customFormat="1" ht="15.75" hidden="1" customHeight="1" x14ac:dyDescent="0.25">
      <c r="A767" s="136"/>
      <c r="B767" s="139"/>
      <c r="C767" s="142"/>
      <c r="D767" s="145"/>
      <c r="E767" s="145"/>
      <c r="F767" s="145"/>
      <c r="G767" s="145"/>
      <c r="H767" s="53" t="s">
        <v>13</v>
      </c>
      <c r="I767" s="83"/>
      <c r="J767" s="83"/>
      <c r="K767" s="68"/>
      <c r="L767" s="68"/>
      <c r="M767" s="157"/>
      <c r="O767" s="29"/>
    </row>
    <row r="768" spans="1:15" s="28" customFormat="1" ht="15.75" hidden="1" customHeight="1" x14ac:dyDescent="0.25">
      <c r="A768" s="134" t="s">
        <v>373</v>
      </c>
      <c r="B768" s="137" t="s">
        <v>227</v>
      </c>
      <c r="C768" s="140" t="s">
        <v>201</v>
      </c>
      <c r="D768" s="143">
        <v>42370</v>
      </c>
      <c r="E768" s="143">
        <v>42735</v>
      </c>
      <c r="F768" s="143">
        <v>42370</v>
      </c>
      <c r="G768" s="143">
        <v>42735</v>
      </c>
      <c r="H768" s="53" t="s">
        <v>1</v>
      </c>
      <c r="I768" s="83"/>
      <c r="J768" s="83"/>
      <c r="K768" s="68"/>
      <c r="L768" s="68">
        <f t="shared" ref="L768" si="117">I768-J768</f>
        <v>0</v>
      </c>
      <c r="M768" s="155"/>
      <c r="O768" s="29"/>
    </row>
    <row r="769" spans="1:15" s="28" customFormat="1" ht="15.75" hidden="1" customHeight="1" x14ac:dyDescent="0.25">
      <c r="A769" s="135"/>
      <c r="B769" s="138"/>
      <c r="C769" s="141"/>
      <c r="D769" s="144"/>
      <c r="E769" s="144"/>
      <c r="F769" s="144"/>
      <c r="G769" s="144"/>
      <c r="H769" s="53" t="s">
        <v>14</v>
      </c>
      <c r="I769" s="83"/>
      <c r="J769" s="83"/>
      <c r="K769" s="68"/>
      <c r="L769" s="68"/>
      <c r="M769" s="156"/>
      <c r="O769" s="29"/>
    </row>
    <row r="770" spans="1:15" s="28" customFormat="1" ht="15.75" hidden="1" customHeight="1" x14ac:dyDescent="0.25">
      <c r="A770" s="135"/>
      <c r="B770" s="138"/>
      <c r="C770" s="141"/>
      <c r="D770" s="144"/>
      <c r="E770" s="144"/>
      <c r="F770" s="144"/>
      <c r="G770" s="144"/>
      <c r="H770" s="53" t="s">
        <v>15</v>
      </c>
      <c r="I770" s="83"/>
      <c r="J770" s="83"/>
      <c r="K770" s="68"/>
      <c r="L770" s="68"/>
      <c r="M770" s="156"/>
      <c r="O770" s="29"/>
    </row>
    <row r="771" spans="1:15" s="28" customFormat="1" ht="15.75" hidden="1" customHeight="1" x14ac:dyDescent="0.25">
      <c r="A771" s="135"/>
      <c r="B771" s="138"/>
      <c r="C771" s="141"/>
      <c r="D771" s="144"/>
      <c r="E771" s="144"/>
      <c r="F771" s="144"/>
      <c r="G771" s="144"/>
      <c r="H771" s="53" t="s">
        <v>9</v>
      </c>
      <c r="I771" s="83"/>
      <c r="J771" s="83"/>
      <c r="K771" s="68"/>
      <c r="L771" s="68">
        <f t="shared" ref="L771" si="118">I771-J771</f>
        <v>0</v>
      </c>
      <c r="M771" s="156"/>
      <c r="O771" s="29"/>
    </row>
    <row r="772" spans="1:15" s="28" customFormat="1" ht="15.75" hidden="1" customHeight="1" x14ac:dyDescent="0.25">
      <c r="A772" s="135"/>
      <c r="B772" s="138"/>
      <c r="C772" s="141"/>
      <c r="D772" s="144"/>
      <c r="E772" s="144"/>
      <c r="F772" s="144"/>
      <c r="G772" s="144"/>
      <c r="H772" s="53" t="s">
        <v>16</v>
      </c>
      <c r="I772" s="83"/>
      <c r="J772" s="83"/>
      <c r="K772" s="68"/>
      <c r="L772" s="68"/>
      <c r="M772" s="156"/>
      <c r="O772" s="29"/>
    </row>
    <row r="773" spans="1:15" s="28" customFormat="1" ht="15.75" hidden="1" customHeight="1" x14ac:dyDescent="0.25">
      <c r="A773" s="135"/>
      <c r="B773" s="138"/>
      <c r="C773" s="141"/>
      <c r="D773" s="144"/>
      <c r="E773" s="144"/>
      <c r="F773" s="144"/>
      <c r="G773" s="144"/>
      <c r="H773" s="53" t="s">
        <v>17</v>
      </c>
      <c r="I773" s="83"/>
      <c r="J773" s="83"/>
      <c r="K773" s="68"/>
      <c r="L773" s="68"/>
      <c r="M773" s="156"/>
      <c r="O773" s="29"/>
    </row>
    <row r="774" spans="1:15" s="28" customFormat="1" ht="15.75" hidden="1" customHeight="1" x14ac:dyDescent="0.25">
      <c r="A774" s="136"/>
      <c r="B774" s="139"/>
      <c r="C774" s="142"/>
      <c r="D774" s="145"/>
      <c r="E774" s="145"/>
      <c r="F774" s="145"/>
      <c r="G774" s="145"/>
      <c r="H774" s="53" t="s">
        <v>13</v>
      </c>
      <c r="I774" s="83"/>
      <c r="J774" s="83"/>
      <c r="K774" s="68"/>
      <c r="L774" s="68"/>
      <c r="M774" s="157"/>
      <c r="O774" s="29"/>
    </row>
    <row r="775" spans="1:15" s="28" customFormat="1" ht="15.75" hidden="1" customHeight="1" x14ac:dyDescent="0.25">
      <c r="A775" s="134" t="s">
        <v>473</v>
      </c>
      <c r="B775" s="137" t="s">
        <v>475</v>
      </c>
      <c r="C775" s="113" t="s">
        <v>477</v>
      </c>
      <c r="D775" s="143">
        <v>42370</v>
      </c>
      <c r="E775" s="143">
        <v>42735</v>
      </c>
      <c r="F775" s="143">
        <v>42370</v>
      </c>
      <c r="G775" s="143">
        <v>42735</v>
      </c>
      <c r="H775" s="53" t="s">
        <v>1</v>
      </c>
      <c r="I775" s="83"/>
      <c r="J775" s="83"/>
      <c r="K775" s="68"/>
      <c r="L775" s="68">
        <f t="shared" ref="L775" si="119">I775-J775</f>
        <v>0</v>
      </c>
      <c r="M775" s="155"/>
      <c r="O775" s="29"/>
    </row>
    <row r="776" spans="1:15" s="28" customFormat="1" ht="15.75" hidden="1" customHeight="1" x14ac:dyDescent="0.25">
      <c r="A776" s="135"/>
      <c r="B776" s="138"/>
      <c r="C776" s="114"/>
      <c r="D776" s="144"/>
      <c r="E776" s="144"/>
      <c r="F776" s="144"/>
      <c r="G776" s="144"/>
      <c r="H776" s="53" t="s">
        <v>14</v>
      </c>
      <c r="I776" s="83"/>
      <c r="J776" s="83"/>
      <c r="K776" s="68"/>
      <c r="L776" s="68"/>
      <c r="M776" s="156"/>
      <c r="O776" s="29"/>
    </row>
    <row r="777" spans="1:15" s="28" customFormat="1" ht="15.75" hidden="1" customHeight="1" x14ac:dyDescent="0.25">
      <c r="A777" s="135"/>
      <c r="B777" s="138"/>
      <c r="C777" s="114"/>
      <c r="D777" s="144"/>
      <c r="E777" s="144"/>
      <c r="F777" s="144"/>
      <c r="G777" s="144"/>
      <c r="H777" s="53" t="s">
        <v>15</v>
      </c>
      <c r="I777" s="83"/>
      <c r="J777" s="83"/>
      <c r="K777" s="68"/>
      <c r="L777" s="68"/>
      <c r="M777" s="156"/>
      <c r="O777" s="29"/>
    </row>
    <row r="778" spans="1:15" s="28" customFormat="1" ht="15.75" hidden="1" customHeight="1" x14ac:dyDescent="0.25">
      <c r="A778" s="135"/>
      <c r="B778" s="138"/>
      <c r="C778" s="114"/>
      <c r="D778" s="144"/>
      <c r="E778" s="144"/>
      <c r="F778" s="144"/>
      <c r="G778" s="144"/>
      <c r="H778" s="53" t="s">
        <v>9</v>
      </c>
      <c r="I778" s="83"/>
      <c r="J778" s="83"/>
      <c r="K778" s="68"/>
      <c r="L778" s="68">
        <f t="shared" ref="L778" si="120">I778-J778</f>
        <v>0</v>
      </c>
      <c r="M778" s="156"/>
      <c r="O778" s="29"/>
    </row>
    <row r="779" spans="1:15" s="28" customFormat="1" ht="15.75" hidden="1" customHeight="1" x14ac:dyDescent="0.25">
      <c r="A779" s="135"/>
      <c r="B779" s="138"/>
      <c r="C779" s="114"/>
      <c r="D779" s="144"/>
      <c r="E779" s="144"/>
      <c r="F779" s="144"/>
      <c r="G779" s="144"/>
      <c r="H779" s="53" t="s">
        <v>16</v>
      </c>
      <c r="I779" s="83"/>
      <c r="J779" s="83"/>
      <c r="K779" s="68"/>
      <c r="L779" s="68"/>
      <c r="M779" s="156"/>
      <c r="O779" s="29"/>
    </row>
    <row r="780" spans="1:15" s="28" customFormat="1" ht="15.75" hidden="1" customHeight="1" x14ac:dyDescent="0.25">
      <c r="A780" s="135"/>
      <c r="B780" s="138"/>
      <c r="C780" s="114"/>
      <c r="D780" s="144"/>
      <c r="E780" s="144"/>
      <c r="F780" s="144"/>
      <c r="G780" s="144"/>
      <c r="H780" s="53" t="s">
        <v>17</v>
      </c>
      <c r="I780" s="83"/>
      <c r="J780" s="83"/>
      <c r="K780" s="68"/>
      <c r="L780" s="68"/>
      <c r="M780" s="156"/>
      <c r="O780" s="29"/>
    </row>
    <row r="781" spans="1:15" s="28" customFormat="1" ht="15.75" hidden="1" customHeight="1" x14ac:dyDescent="0.25">
      <c r="A781" s="136"/>
      <c r="B781" s="139"/>
      <c r="C781" s="115"/>
      <c r="D781" s="145"/>
      <c r="E781" s="145"/>
      <c r="F781" s="145"/>
      <c r="G781" s="145"/>
      <c r="H781" s="53" t="s">
        <v>13</v>
      </c>
      <c r="I781" s="83"/>
      <c r="J781" s="83"/>
      <c r="K781" s="68"/>
      <c r="L781" s="68"/>
      <c r="M781" s="157"/>
      <c r="O781" s="29"/>
    </row>
    <row r="782" spans="1:15" s="28" customFormat="1" ht="15.75" hidden="1" customHeight="1" x14ac:dyDescent="0.25">
      <c r="A782" s="134" t="s">
        <v>474</v>
      </c>
      <c r="B782" s="137" t="s">
        <v>476</v>
      </c>
      <c r="C782" s="140" t="s">
        <v>201</v>
      </c>
      <c r="D782" s="143">
        <v>42370</v>
      </c>
      <c r="E782" s="143">
        <v>42735</v>
      </c>
      <c r="F782" s="143">
        <v>42370</v>
      </c>
      <c r="G782" s="143">
        <v>42735</v>
      </c>
      <c r="H782" s="53" t="s">
        <v>1</v>
      </c>
      <c r="I782" s="83"/>
      <c r="J782" s="83"/>
      <c r="K782" s="68"/>
      <c r="L782" s="68">
        <f t="shared" ref="L782" si="121">I782-J782</f>
        <v>0</v>
      </c>
      <c r="M782" s="155"/>
      <c r="O782" s="29"/>
    </row>
    <row r="783" spans="1:15" s="28" customFormat="1" ht="15.75" hidden="1" customHeight="1" x14ac:dyDescent="0.25">
      <c r="A783" s="135"/>
      <c r="B783" s="138"/>
      <c r="C783" s="141"/>
      <c r="D783" s="144"/>
      <c r="E783" s="144"/>
      <c r="F783" s="144"/>
      <c r="G783" s="144"/>
      <c r="H783" s="53" t="s">
        <v>14</v>
      </c>
      <c r="I783" s="83"/>
      <c r="J783" s="83"/>
      <c r="K783" s="68"/>
      <c r="L783" s="68"/>
      <c r="M783" s="156"/>
      <c r="O783" s="29"/>
    </row>
    <row r="784" spans="1:15" s="28" customFormat="1" ht="15.75" hidden="1" customHeight="1" x14ac:dyDescent="0.25">
      <c r="A784" s="135"/>
      <c r="B784" s="138"/>
      <c r="C784" s="141"/>
      <c r="D784" s="144"/>
      <c r="E784" s="144"/>
      <c r="F784" s="144"/>
      <c r="G784" s="144"/>
      <c r="H784" s="53" t="s">
        <v>15</v>
      </c>
      <c r="I784" s="83"/>
      <c r="J784" s="83"/>
      <c r="K784" s="68"/>
      <c r="L784" s="68"/>
      <c r="M784" s="156"/>
      <c r="O784" s="29"/>
    </row>
    <row r="785" spans="1:15" s="28" customFormat="1" ht="15.75" hidden="1" customHeight="1" x14ac:dyDescent="0.25">
      <c r="A785" s="135"/>
      <c r="B785" s="138"/>
      <c r="C785" s="141"/>
      <c r="D785" s="144"/>
      <c r="E785" s="144"/>
      <c r="F785" s="144"/>
      <c r="G785" s="144"/>
      <c r="H785" s="53" t="s">
        <v>9</v>
      </c>
      <c r="I785" s="83"/>
      <c r="J785" s="83"/>
      <c r="K785" s="68"/>
      <c r="L785" s="68">
        <f t="shared" ref="L785" si="122">I785-J785</f>
        <v>0</v>
      </c>
      <c r="M785" s="156"/>
      <c r="O785" s="29"/>
    </row>
    <row r="786" spans="1:15" s="28" customFormat="1" ht="15.75" hidden="1" customHeight="1" x14ac:dyDescent="0.25">
      <c r="A786" s="135"/>
      <c r="B786" s="138"/>
      <c r="C786" s="141"/>
      <c r="D786" s="144"/>
      <c r="E786" s="144"/>
      <c r="F786" s="144"/>
      <c r="G786" s="144"/>
      <c r="H786" s="53" t="s">
        <v>16</v>
      </c>
      <c r="I786" s="83"/>
      <c r="J786" s="83"/>
      <c r="K786" s="68"/>
      <c r="L786" s="68"/>
      <c r="M786" s="156"/>
      <c r="O786" s="29"/>
    </row>
    <row r="787" spans="1:15" s="28" customFormat="1" ht="15.75" hidden="1" customHeight="1" x14ac:dyDescent="0.25">
      <c r="A787" s="135"/>
      <c r="B787" s="138"/>
      <c r="C787" s="141"/>
      <c r="D787" s="144"/>
      <c r="E787" s="144"/>
      <c r="F787" s="144"/>
      <c r="G787" s="144"/>
      <c r="H787" s="53" t="s">
        <v>17</v>
      </c>
      <c r="I787" s="83"/>
      <c r="J787" s="83"/>
      <c r="K787" s="68"/>
      <c r="L787" s="68"/>
      <c r="M787" s="156"/>
      <c r="O787" s="29"/>
    </row>
    <row r="788" spans="1:15" s="28" customFormat="1" ht="15.75" hidden="1" customHeight="1" x14ac:dyDescent="0.25">
      <c r="A788" s="136"/>
      <c r="B788" s="139"/>
      <c r="C788" s="142"/>
      <c r="D788" s="145"/>
      <c r="E788" s="145"/>
      <c r="F788" s="145"/>
      <c r="G788" s="145"/>
      <c r="H788" s="53" t="s">
        <v>13</v>
      </c>
      <c r="I788" s="83"/>
      <c r="J788" s="83"/>
      <c r="K788" s="68"/>
      <c r="L788" s="68"/>
      <c r="M788" s="157"/>
      <c r="O788" s="29"/>
    </row>
    <row r="789" spans="1:15" s="2" customFormat="1" ht="16.5" hidden="1" customHeight="1" x14ac:dyDescent="0.25">
      <c r="A789" s="131" t="s">
        <v>167</v>
      </c>
      <c r="B789" s="113" t="s">
        <v>306</v>
      </c>
      <c r="C789" s="119" t="s">
        <v>201</v>
      </c>
      <c r="D789" s="96">
        <v>42370</v>
      </c>
      <c r="E789" s="96">
        <v>42735</v>
      </c>
      <c r="F789" s="96">
        <v>42370</v>
      </c>
      <c r="G789" s="96">
        <v>42735</v>
      </c>
      <c r="H789" s="85" t="s">
        <v>1</v>
      </c>
      <c r="I789" s="79">
        <f>SUM(I790:I795)</f>
        <v>110</v>
      </c>
      <c r="J789" s="79">
        <f>SUM(J790:J795)</f>
        <v>109.98</v>
      </c>
      <c r="K789" s="65">
        <f>J789/I789*100</f>
        <v>99.981818181818184</v>
      </c>
      <c r="L789" s="65">
        <f t="shared" ref="L789" si="123">I789-J789</f>
        <v>1.9999999999996021E-2</v>
      </c>
      <c r="M789" s="155"/>
      <c r="O789" s="3"/>
    </row>
    <row r="790" spans="1:15" s="2" customFormat="1" hidden="1" x14ac:dyDescent="0.25">
      <c r="A790" s="132"/>
      <c r="B790" s="114"/>
      <c r="C790" s="120"/>
      <c r="D790" s="97"/>
      <c r="E790" s="97"/>
      <c r="F790" s="97"/>
      <c r="G790" s="97"/>
      <c r="H790" s="85" t="s">
        <v>14</v>
      </c>
      <c r="I790" s="79"/>
      <c r="J790" s="79"/>
      <c r="K790" s="65"/>
      <c r="L790" s="65"/>
      <c r="M790" s="235"/>
      <c r="O790" s="3"/>
    </row>
    <row r="791" spans="1:15" s="2" customFormat="1" hidden="1" x14ac:dyDescent="0.25">
      <c r="A791" s="132"/>
      <c r="B791" s="114"/>
      <c r="C791" s="120"/>
      <c r="D791" s="97"/>
      <c r="E791" s="97"/>
      <c r="F791" s="97"/>
      <c r="G791" s="97"/>
      <c r="H791" s="85" t="s">
        <v>15</v>
      </c>
      <c r="I791" s="79"/>
      <c r="J791" s="79"/>
      <c r="K791" s="65"/>
      <c r="L791" s="65"/>
      <c r="M791" s="235"/>
      <c r="O791" s="3"/>
    </row>
    <row r="792" spans="1:15" s="2" customFormat="1" hidden="1" x14ac:dyDescent="0.25">
      <c r="A792" s="132"/>
      <c r="B792" s="114"/>
      <c r="C792" s="120"/>
      <c r="D792" s="97"/>
      <c r="E792" s="97"/>
      <c r="F792" s="97"/>
      <c r="G792" s="97"/>
      <c r="H792" s="85" t="s">
        <v>9</v>
      </c>
      <c r="I792" s="79">
        <f t="shared" ref="I792:J792" si="124">SUM(I799)</f>
        <v>110</v>
      </c>
      <c r="J792" s="79">
        <f t="shared" si="124"/>
        <v>109.98</v>
      </c>
      <c r="K792" s="65">
        <f t="shared" ref="K792" si="125">J792/I792*100</f>
        <v>99.981818181818184</v>
      </c>
      <c r="L792" s="65">
        <f t="shared" ref="L792" si="126">I792-J792</f>
        <v>1.9999999999996021E-2</v>
      </c>
      <c r="M792" s="235"/>
      <c r="O792" s="3"/>
    </row>
    <row r="793" spans="1:15" s="2" customFormat="1" hidden="1" x14ac:dyDescent="0.25">
      <c r="A793" s="132"/>
      <c r="B793" s="114"/>
      <c r="C793" s="120"/>
      <c r="D793" s="97"/>
      <c r="E793" s="97"/>
      <c r="F793" s="97"/>
      <c r="G793" s="97"/>
      <c r="H793" s="85" t="s">
        <v>16</v>
      </c>
      <c r="I793" s="79"/>
      <c r="J793" s="79"/>
      <c r="K793" s="65"/>
      <c r="L793" s="65"/>
      <c r="M793" s="235"/>
      <c r="O793" s="3"/>
    </row>
    <row r="794" spans="1:15" s="2" customFormat="1" hidden="1" x14ac:dyDescent="0.25">
      <c r="A794" s="132"/>
      <c r="B794" s="114"/>
      <c r="C794" s="120"/>
      <c r="D794" s="97"/>
      <c r="E794" s="97"/>
      <c r="F794" s="97"/>
      <c r="G794" s="97"/>
      <c r="H794" s="85" t="s">
        <v>17</v>
      </c>
      <c r="I794" s="79"/>
      <c r="J794" s="79"/>
      <c r="K794" s="65"/>
      <c r="L794" s="65"/>
      <c r="M794" s="235"/>
      <c r="O794" s="3"/>
    </row>
    <row r="795" spans="1:15" s="2" customFormat="1" hidden="1" x14ac:dyDescent="0.25">
      <c r="A795" s="133"/>
      <c r="B795" s="115"/>
      <c r="C795" s="121"/>
      <c r="D795" s="98"/>
      <c r="E795" s="98"/>
      <c r="F795" s="98"/>
      <c r="G795" s="98"/>
      <c r="H795" s="85" t="s">
        <v>13</v>
      </c>
      <c r="I795" s="79"/>
      <c r="J795" s="79"/>
      <c r="K795" s="65"/>
      <c r="L795" s="65"/>
      <c r="M795" s="236"/>
      <c r="O795" s="3"/>
    </row>
    <row r="796" spans="1:15" s="2" customFormat="1" ht="16.5" hidden="1" customHeight="1" x14ac:dyDescent="0.25">
      <c r="A796" s="116" t="s">
        <v>168</v>
      </c>
      <c r="B796" s="113" t="s">
        <v>48</v>
      </c>
      <c r="C796" s="119" t="s">
        <v>201</v>
      </c>
      <c r="D796" s="96">
        <v>42370</v>
      </c>
      <c r="E796" s="96">
        <v>42735</v>
      </c>
      <c r="F796" s="96">
        <v>42370</v>
      </c>
      <c r="G796" s="96">
        <v>42735</v>
      </c>
      <c r="H796" s="85" t="s">
        <v>1</v>
      </c>
      <c r="I796" s="79">
        <f>SUM(I797:I802)</f>
        <v>110</v>
      </c>
      <c r="J796" s="79">
        <f>SUM(J797:J802)</f>
        <v>109.98</v>
      </c>
      <c r="K796" s="65">
        <f>J796/I796*100</f>
        <v>99.981818181818184</v>
      </c>
      <c r="L796" s="65">
        <f t="shared" ref="L796:L799" si="127">I796-J796</f>
        <v>1.9999999999996021E-2</v>
      </c>
      <c r="M796" s="155" t="s">
        <v>418</v>
      </c>
      <c r="O796" s="3"/>
    </row>
    <row r="797" spans="1:15" s="2" customFormat="1" hidden="1" x14ac:dyDescent="0.25">
      <c r="A797" s="117"/>
      <c r="B797" s="114"/>
      <c r="C797" s="120"/>
      <c r="D797" s="97"/>
      <c r="E797" s="97"/>
      <c r="F797" s="97"/>
      <c r="G797" s="97"/>
      <c r="H797" s="85" t="s">
        <v>14</v>
      </c>
      <c r="I797" s="79"/>
      <c r="J797" s="79"/>
      <c r="K797" s="65"/>
      <c r="L797" s="65"/>
      <c r="M797" s="235"/>
      <c r="O797" s="3"/>
    </row>
    <row r="798" spans="1:15" s="2" customFormat="1" hidden="1" x14ac:dyDescent="0.25">
      <c r="A798" s="117"/>
      <c r="B798" s="114"/>
      <c r="C798" s="120"/>
      <c r="D798" s="97"/>
      <c r="E798" s="97"/>
      <c r="F798" s="97"/>
      <c r="G798" s="97"/>
      <c r="H798" s="85" t="s">
        <v>15</v>
      </c>
      <c r="I798" s="79"/>
      <c r="J798" s="79"/>
      <c r="K798" s="65"/>
      <c r="L798" s="65"/>
      <c r="M798" s="235"/>
      <c r="O798" s="3"/>
    </row>
    <row r="799" spans="1:15" s="2" customFormat="1" hidden="1" x14ac:dyDescent="0.25">
      <c r="A799" s="117"/>
      <c r="B799" s="114"/>
      <c r="C799" s="120"/>
      <c r="D799" s="97"/>
      <c r="E799" s="97"/>
      <c r="F799" s="97"/>
      <c r="G799" s="97"/>
      <c r="H799" s="85" t="s">
        <v>9</v>
      </c>
      <c r="I799" s="79">
        <v>110</v>
      </c>
      <c r="J799" s="79">
        <v>109.98</v>
      </c>
      <c r="K799" s="65">
        <f t="shared" ref="K799" si="128">J799/I799*100</f>
        <v>99.981818181818184</v>
      </c>
      <c r="L799" s="65">
        <f t="shared" si="127"/>
        <v>1.9999999999996021E-2</v>
      </c>
      <c r="M799" s="235"/>
      <c r="O799" s="3"/>
    </row>
    <row r="800" spans="1:15" s="2" customFormat="1" hidden="1" x14ac:dyDescent="0.25">
      <c r="A800" s="117"/>
      <c r="B800" s="114"/>
      <c r="C800" s="120"/>
      <c r="D800" s="97"/>
      <c r="E800" s="97"/>
      <c r="F800" s="97"/>
      <c r="G800" s="97"/>
      <c r="H800" s="85" t="s">
        <v>16</v>
      </c>
      <c r="I800" s="79"/>
      <c r="J800" s="79"/>
      <c r="K800" s="65"/>
      <c r="L800" s="65"/>
      <c r="M800" s="235"/>
      <c r="O800" s="3"/>
    </row>
    <row r="801" spans="1:15" s="2" customFormat="1" hidden="1" x14ac:dyDescent="0.25">
      <c r="A801" s="117"/>
      <c r="B801" s="114"/>
      <c r="C801" s="120"/>
      <c r="D801" s="97"/>
      <c r="E801" s="97"/>
      <c r="F801" s="97"/>
      <c r="G801" s="97"/>
      <c r="H801" s="85" t="s">
        <v>17</v>
      </c>
      <c r="I801" s="79"/>
      <c r="J801" s="79"/>
      <c r="K801" s="65"/>
      <c r="L801" s="65"/>
      <c r="M801" s="235"/>
      <c r="O801" s="3"/>
    </row>
    <row r="802" spans="1:15" s="2" customFormat="1" ht="55.5" hidden="1" customHeight="1" x14ac:dyDescent="0.25">
      <c r="A802" s="118"/>
      <c r="B802" s="115"/>
      <c r="C802" s="121"/>
      <c r="D802" s="98"/>
      <c r="E802" s="98"/>
      <c r="F802" s="98"/>
      <c r="G802" s="98"/>
      <c r="H802" s="85" t="s">
        <v>13</v>
      </c>
      <c r="I802" s="79"/>
      <c r="J802" s="79"/>
      <c r="K802" s="65"/>
      <c r="L802" s="65"/>
      <c r="M802" s="236"/>
      <c r="O802" s="3"/>
    </row>
    <row r="803" spans="1:15" s="2" customFormat="1" ht="15" hidden="1" customHeight="1" x14ac:dyDescent="0.25">
      <c r="A803" s="131" t="s">
        <v>206</v>
      </c>
      <c r="B803" s="113" t="s">
        <v>207</v>
      </c>
      <c r="C803" s="119" t="s">
        <v>201</v>
      </c>
      <c r="D803" s="96">
        <v>42370</v>
      </c>
      <c r="E803" s="96">
        <v>42735</v>
      </c>
      <c r="F803" s="96">
        <v>42370</v>
      </c>
      <c r="G803" s="96">
        <v>42735</v>
      </c>
      <c r="H803" s="4" t="s">
        <v>1</v>
      </c>
      <c r="I803" s="79">
        <f>SUM(I804:I809)</f>
        <v>20</v>
      </c>
      <c r="J803" s="79">
        <f>SUM(J804:J809)</f>
        <v>19.888000000000002</v>
      </c>
      <c r="K803" s="65">
        <f>J803/I803*100</f>
        <v>99.440000000000012</v>
      </c>
      <c r="L803" s="65">
        <f t="shared" ref="L803" si="129">I803-J803</f>
        <v>0.11199999999999832</v>
      </c>
      <c r="M803" s="102"/>
      <c r="O803" s="3"/>
    </row>
    <row r="804" spans="1:15" s="2" customFormat="1" ht="15" hidden="1" customHeight="1" x14ac:dyDescent="0.25">
      <c r="A804" s="132"/>
      <c r="B804" s="114"/>
      <c r="C804" s="120"/>
      <c r="D804" s="97"/>
      <c r="E804" s="97"/>
      <c r="F804" s="97"/>
      <c r="G804" s="97"/>
      <c r="H804" s="4" t="s">
        <v>14</v>
      </c>
      <c r="I804" s="79"/>
      <c r="J804" s="79"/>
      <c r="K804" s="65"/>
      <c r="L804" s="65"/>
      <c r="M804" s="108"/>
      <c r="O804" s="3"/>
    </row>
    <row r="805" spans="1:15" s="2" customFormat="1" ht="15" hidden="1" customHeight="1" x14ac:dyDescent="0.25">
      <c r="A805" s="132"/>
      <c r="B805" s="114"/>
      <c r="C805" s="120"/>
      <c r="D805" s="97"/>
      <c r="E805" s="97"/>
      <c r="F805" s="97"/>
      <c r="G805" s="97"/>
      <c r="H805" s="4" t="s">
        <v>15</v>
      </c>
      <c r="I805" s="79"/>
      <c r="J805" s="79"/>
      <c r="K805" s="65"/>
      <c r="L805" s="65"/>
      <c r="M805" s="108"/>
      <c r="O805" s="3"/>
    </row>
    <row r="806" spans="1:15" s="2" customFormat="1" ht="15" hidden="1" customHeight="1" x14ac:dyDescent="0.25">
      <c r="A806" s="132"/>
      <c r="B806" s="114"/>
      <c r="C806" s="120"/>
      <c r="D806" s="97"/>
      <c r="E806" s="97"/>
      <c r="F806" s="97"/>
      <c r="G806" s="97"/>
      <c r="H806" s="4" t="s">
        <v>9</v>
      </c>
      <c r="I806" s="79">
        <f>I813</f>
        <v>20</v>
      </c>
      <c r="J806" s="79">
        <f>J813</f>
        <v>19.888000000000002</v>
      </c>
      <c r="K806" s="65">
        <f t="shared" ref="K806:K813" si="130">J806/I806*100</f>
        <v>99.440000000000012</v>
      </c>
      <c r="L806" s="65">
        <f>I807-J807</f>
        <v>0</v>
      </c>
      <c r="M806" s="108"/>
      <c r="O806" s="3"/>
    </row>
    <row r="807" spans="1:15" s="2" customFormat="1" ht="15" hidden="1" customHeight="1" x14ac:dyDescent="0.25">
      <c r="A807" s="132"/>
      <c r="B807" s="114"/>
      <c r="C807" s="120"/>
      <c r="D807" s="97"/>
      <c r="E807" s="97"/>
      <c r="F807" s="97"/>
      <c r="G807" s="97"/>
      <c r="H807" s="4" t="s">
        <v>16</v>
      </c>
      <c r="I807" s="79"/>
      <c r="J807" s="79"/>
      <c r="K807" s="65"/>
      <c r="L807" s="65"/>
      <c r="M807" s="108"/>
      <c r="O807" s="3"/>
    </row>
    <row r="808" spans="1:15" s="2" customFormat="1" ht="15" hidden="1" customHeight="1" x14ac:dyDescent="0.25">
      <c r="A808" s="132"/>
      <c r="B808" s="114"/>
      <c r="C808" s="120"/>
      <c r="D808" s="97"/>
      <c r="E808" s="97"/>
      <c r="F808" s="97"/>
      <c r="G808" s="97"/>
      <c r="H808" s="4" t="s">
        <v>17</v>
      </c>
      <c r="I808" s="79"/>
      <c r="J808" s="79"/>
      <c r="K808" s="65"/>
      <c r="L808" s="65"/>
      <c r="M808" s="108"/>
      <c r="O808" s="3"/>
    </row>
    <row r="809" spans="1:15" s="2" customFormat="1" ht="15" hidden="1" customHeight="1" x14ac:dyDescent="0.25">
      <c r="A809" s="133"/>
      <c r="B809" s="115"/>
      <c r="C809" s="121"/>
      <c r="D809" s="98"/>
      <c r="E809" s="98"/>
      <c r="F809" s="98"/>
      <c r="G809" s="98"/>
      <c r="H809" s="4" t="s">
        <v>13</v>
      </c>
      <c r="I809" s="79"/>
      <c r="J809" s="79"/>
      <c r="K809" s="65"/>
      <c r="L809" s="65"/>
      <c r="M809" s="109"/>
      <c r="O809" s="3"/>
    </row>
    <row r="810" spans="1:15" s="2" customFormat="1" ht="15" hidden="1" customHeight="1" x14ac:dyDescent="0.25">
      <c r="A810" s="116" t="s">
        <v>208</v>
      </c>
      <c r="B810" s="113" t="s">
        <v>209</v>
      </c>
      <c r="C810" s="119" t="s">
        <v>201</v>
      </c>
      <c r="D810" s="96">
        <v>42370</v>
      </c>
      <c r="E810" s="96">
        <v>42735</v>
      </c>
      <c r="F810" s="96">
        <v>42370</v>
      </c>
      <c r="G810" s="96">
        <v>42735</v>
      </c>
      <c r="H810" s="4" t="s">
        <v>1</v>
      </c>
      <c r="I810" s="75">
        <f>SUM(I811:I816)</f>
        <v>20</v>
      </c>
      <c r="J810" s="75">
        <f>SUM(J811:J816)</f>
        <v>19.888000000000002</v>
      </c>
      <c r="K810" s="65">
        <f t="shared" si="130"/>
        <v>99.440000000000012</v>
      </c>
      <c r="L810" s="65">
        <f t="shared" ref="L810" si="131">I810-J810</f>
        <v>0.11199999999999832</v>
      </c>
      <c r="M810" s="102" t="s">
        <v>419</v>
      </c>
      <c r="O810" s="3"/>
    </row>
    <row r="811" spans="1:15" s="2" customFormat="1" ht="15" hidden="1" customHeight="1" x14ac:dyDescent="0.25">
      <c r="A811" s="117"/>
      <c r="B811" s="114"/>
      <c r="C811" s="120"/>
      <c r="D811" s="97"/>
      <c r="E811" s="97"/>
      <c r="F811" s="97"/>
      <c r="G811" s="97"/>
      <c r="H811" s="4" t="s">
        <v>14</v>
      </c>
      <c r="I811" s="75"/>
      <c r="J811" s="75"/>
      <c r="K811" s="65"/>
      <c r="L811" s="65"/>
      <c r="M811" s="108"/>
      <c r="O811" s="3"/>
    </row>
    <row r="812" spans="1:15" s="2" customFormat="1" ht="15" hidden="1" customHeight="1" x14ac:dyDescent="0.25">
      <c r="A812" s="117"/>
      <c r="B812" s="114"/>
      <c r="C812" s="120"/>
      <c r="D812" s="97"/>
      <c r="E812" s="97"/>
      <c r="F812" s="97"/>
      <c r="G812" s="97"/>
      <c r="H812" s="4" t="s">
        <v>15</v>
      </c>
      <c r="I812" s="75"/>
      <c r="J812" s="75"/>
      <c r="K812" s="65"/>
      <c r="L812" s="65"/>
      <c r="M812" s="108"/>
      <c r="O812" s="3"/>
    </row>
    <row r="813" spans="1:15" s="2" customFormat="1" ht="15" hidden="1" customHeight="1" x14ac:dyDescent="0.25">
      <c r="A813" s="117"/>
      <c r="B813" s="114"/>
      <c r="C813" s="120"/>
      <c r="D813" s="97"/>
      <c r="E813" s="97"/>
      <c r="F813" s="97"/>
      <c r="G813" s="97"/>
      <c r="H813" s="4" t="s">
        <v>9</v>
      </c>
      <c r="I813" s="75">
        <v>20</v>
      </c>
      <c r="J813" s="75">
        <v>19.888000000000002</v>
      </c>
      <c r="K813" s="65">
        <f t="shared" si="130"/>
        <v>99.440000000000012</v>
      </c>
      <c r="L813" s="65">
        <f t="shared" ref="L813" si="132">I813-J813</f>
        <v>0.11199999999999832</v>
      </c>
      <c r="M813" s="108"/>
      <c r="O813" s="3"/>
    </row>
    <row r="814" spans="1:15" s="2" customFormat="1" ht="15" hidden="1" customHeight="1" x14ac:dyDescent="0.25">
      <c r="A814" s="117"/>
      <c r="B814" s="114"/>
      <c r="C814" s="120"/>
      <c r="D814" s="97"/>
      <c r="E814" s="97"/>
      <c r="F814" s="97"/>
      <c r="G814" s="97"/>
      <c r="H814" s="4" t="s">
        <v>16</v>
      </c>
      <c r="I814" s="75"/>
      <c r="J814" s="75"/>
      <c r="K814" s="65"/>
      <c r="L814" s="65"/>
      <c r="M814" s="108"/>
      <c r="O814" s="3"/>
    </row>
    <row r="815" spans="1:15" s="2" customFormat="1" ht="15" hidden="1" customHeight="1" x14ac:dyDescent="0.25">
      <c r="A815" s="117"/>
      <c r="B815" s="114"/>
      <c r="C815" s="120"/>
      <c r="D815" s="97"/>
      <c r="E815" s="97"/>
      <c r="F815" s="97"/>
      <c r="G815" s="97"/>
      <c r="H815" s="4" t="s">
        <v>17</v>
      </c>
      <c r="I815" s="75"/>
      <c r="J815" s="75"/>
      <c r="K815" s="65"/>
      <c r="L815" s="65"/>
      <c r="M815" s="108"/>
      <c r="O815" s="3"/>
    </row>
    <row r="816" spans="1:15" s="2" customFormat="1" ht="15" hidden="1" customHeight="1" x14ac:dyDescent="0.25">
      <c r="A816" s="118"/>
      <c r="B816" s="115"/>
      <c r="C816" s="121"/>
      <c r="D816" s="98"/>
      <c r="E816" s="98"/>
      <c r="F816" s="98"/>
      <c r="G816" s="98"/>
      <c r="H816" s="4" t="s">
        <v>13</v>
      </c>
      <c r="I816" s="75"/>
      <c r="J816" s="75"/>
      <c r="K816" s="65"/>
      <c r="L816" s="65"/>
      <c r="M816" s="109"/>
      <c r="O816" s="3"/>
    </row>
    <row r="817" spans="1:15" s="2" customFormat="1" ht="16.5" hidden="1" customHeight="1" x14ac:dyDescent="0.25">
      <c r="A817" s="131" t="s">
        <v>245</v>
      </c>
      <c r="B817" s="93" t="s">
        <v>254</v>
      </c>
      <c r="C817" s="152" t="s">
        <v>52</v>
      </c>
      <c r="D817" s="96">
        <v>42370</v>
      </c>
      <c r="E817" s="96">
        <v>42735</v>
      </c>
      <c r="F817" s="96">
        <v>42370</v>
      </c>
      <c r="G817" s="96">
        <v>42735</v>
      </c>
      <c r="H817" s="4" t="s">
        <v>1</v>
      </c>
      <c r="I817" s="75">
        <f>SUM(I818:I823)</f>
        <v>0</v>
      </c>
      <c r="J817" s="75">
        <f>SUM(J818:J823)</f>
        <v>0</v>
      </c>
      <c r="K817" s="60"/>
      <c r="L817" s="60">
        <f t="shared" ref="L817:L901" si="133">I817-J817</f>
        <v>0</v>
      </c>
      <c r="M817" s="128"/>
      <c r="O817" s="3"/>
    </row>
    <row r="818" spans="1:15" s="2" customFormat="1" hidden="1" x14ac:dyDescent="0.25">
      <c r="A818" s="132"/>
      <c r="B818" s="165"/>
      <c r="C818" s="153"/>
      <c r="D818" s="97"/>
      <c r="E818" s="97"/>
      <c r="F818" s="97"/>
      <c r="G818" s="97"/>
      <c r="H818" s="4" t="s">
        <v>14</v>
      </c>
      <c r="I818" s="75"/>
      <c r="J818" s="75"/>
      <c r="K818" s="60"/>
      <c r="L818" s="60"/>
      <c r="M818" s="129"/>
      <c r="O818" s="3"/>
    </row>
    <row r="819" spans="1:15" s="2" customFormat="1" hidden="1" x14ac:dyDescent="0.25">
      <c r="A819" s="132"/>
      <c r="B819" s="165"/>
      <c r="C819" s="153"/>
      <c r="D819" s="97"/>
      <c r="E819" s="97"/>
      <c r="F819" s="97"/>
      <c r="G819" s="97"/>
      <c r="H819" s="4" t="s">
        <v>15</v>
      </c>
      <c r="I819" s="75"/>
      <c r="J819" s="75"/>
      <c r="K819" s="60"/>
      <c r="L819" s="60"/>
      <c r="M819" s="129"/>
      <c r="O819" s="3"/>
    </row>
    <row r="820" spans="1:15" s="2" customFormat="1" hidden="1" x14ac:dyDescent="0.25">
      <c r="A820" s="132"/>
      <c r="B820" s="165"/>
      <c r="C820" s="153"/>
      <c r="D820" s="97"/>
      <c r="E820" s="97"/>
      <c r="F820" s="97"/>
      <c r="G820" s="97"/>
      <c r="H820" s="4" t="s">
        <v>9</v>
      </c>
      <c r="I820" s="75">
        <f t="shared" ref="I820:J820" si="134">I827+I834</f>
        <v>0</v>
      </c>
      <c r="J820" s="75">
        <f t="shared" si="134"/>
        <v>0</v>
      </c>
      <c r="K820" s="60"/>
      <c r="L820" s="60">
        <f t="shared" si="133"/>
        <v>0</v>
      </c>
      <c r="M820" s="129"/>
      <c r="O820" s="3"/>
    </row>
    <row r="821" spans="1:15" s="2" customFormat="1" hidden="1" x14ac:dyDescent="0.25">
      <c r="A821" s="132"/>
      <c r="B821" s="165"/>
      <c r="C821" s="153"/>
      <c r="D821" s="97"/>
      <c r="E821" s="97"/>
      <c r="F821" s="97"/>
      <c r="G821" s="97"/>
      <c r="H821" s="4" t="s">
        <v>16</v>
      </c>
      <c r="I821" s="75"/>
      <c r="J821" s="75"/>
      <c r="K821" s="60"/>
      <c r="L821" s="60"/>
      <c r="M821" s="129"/>
      <c r="O821" s="3"/>
    </row>
    <row r="822" spans="1:15" s="2" customFormat="1" hidden="1" x14ac:dyDescent="0.25">
      <c r="A822" s="132"/>
      <c r="B822" s="165"/>
      <c r="C822" s="153"/>
      <c r="D822" s="97"/>
      <c r="E822" s="97"/>
      <c r="F822" s="97"/>
      <c r="G822" s="97"/>
      <c r="H822" s="4" t="s">
        <v>17</v>
      </c>
      <c r="I822" s="75"/>
      <c r="J822" s="75"/>
      <c r="K822" s="60"/>
      <c r="L822" s="60"/>
      <c r="M822" s="129"/>
      <c r="O822" s="3"/>
    </row>
    <row r="823" spans="1:15" s="2" customFormat="1" ht="33" hidden="1" customHeight="1" x14ac:dyDescent="0.25">
      <c r="A823" s="133"/>
      <c r="B823" s="166"/>
      <c r="C823" s="154"/>
      <c r="D823" s="98"/>
      <c r="E823" s="98"/>
      <c r="F823" s="98"/>
      <c r="G823" s="98"/>
      <c r="H823" s="4" t="s">
        <v>13</v>
      </c>
      <c r="I823" s="75"/>
      <c r="J823" s="75"/>
      <c r="K823" s="60"/>
      <c r="L823" s="60">
        <f t="shared" ref="L823" si="135">I823-J823</f>
        <v>0</v>
      </c>
      <c r="M823" s="130"/>
      <c r="O823" s="3"/>
    </row>
    <row r="824" spans="1:15" s="2" customFormat="1" ht="16.5" hidden="1" customHeight="1" x14ac:dyDescent="0.25">
      <c r="A824" s="116" t="s">
        <v>246</v>
      </c>
      <c r="B824" s="93" t="s">
        <v>248</v>
      </c>
      <c r="C824" s="152" t="s">
        <v>52</v>
      </c>
      <c r="D824" s="96">
        <v>42370</v>
      </c>
      <c r="E824" s="96">
        <v>42735</v>
      </c>
      <c r="F824" s="96">
        <v>42370</v>
      </c>
      <c r="G824" s="96">
        <v>42735</v>
      </c>
      <c r="H824" s="4" t="s">
        <v>1</v>
      </c>
      <c r="I824" s="75">
        <f>SUM(I825:I830)</f>
        <v>0</v>
      </c>
      <c r="J824" s="75">
        <f>SUM(J825:J830)</f>
        <v>0</v>
      </c>
      <c r="K824" s="60"/>
      <c r="L824" s="65">
        <v>0</v>
      </c>
      <c r="M824" s="102"/>
      <c r="O824" s="3"/>
    </row>
    <row r="825" spans="1:15" s="2" customFormat="1" hidden="1" x14ac:dyDescent="0.25">
      <c r="A825" s="117"/>
      <c r="B825" s="165"/>
      <c r="C825" s="153"/>
      <c r="D825" s="97"/>
      <c r="E825" s="97"/>
      <c r="F825" s="97"/>
      <c r="G825" s="97"/>
      <c r="H825" s="4" t="s">
        <v>14</v>
      </c>
      <c r="I825" s="75"/>
      <c r="J825" s="75"/>
      <c r="K825" s="60"/>
      <c r="L825" s="65"/>
      <c r="M825" s="108"/>
      <c r="O825" s="3"/>
    </row>
    <row r="826" spans="1:15" s="2" customFormat="1" hidden="1" x14ac:dyDescent="0.25">
      <c r="A826" s="117"/>
      <c r="B826" s="165"/>
      <c r="C826" s="153"/>
      <c r="D826" s="97"/>
      <c r="E826" s="97"/>
      <c r="F826" s="97"/>
      <c r="G826" s="97"/>
      <c r="H826" s="4" t="s">
        <v>15</v>
      </c>
      <c r="I826" s="75"/>
      <c r="J826" s="75"/>
      <c r="K826" s="60"/>
      <c r="L826" s="65"/>
      <c r="M826" s="108"/>
      <c r="O826" s="3"/>
    </row>
    <row r="827" spans="1:15" s="2" customFormat="1" hidden="1" x14ac:dyDescent="0.25">
      <c r="A827" s="117"/>
      <c r="B827" s="165"/>
      <c r="C827" s="153"/>
      <c r="D827" s="97"/>
      <c r="E827" s="97"/>
      <c r="F827" s="97"/>
      <c r="G827" s="97"/>
      <c r="H827" s="4" t="s">
        <v>9</v>
      </c>
      <c r="I827" s="75">
        <v>0</v>
      </c>
      <c r="J827" s="75">
        <v>0</v>
      </c>
      <c r="K827" s="60"/>
      <c r="L827" s="65"/>
      <c r="M827" s="108"/>
      <c r="O827" s="3"/>
    </row>
    <row r="828" spans="1:15" s="2" customFormat="1" hidden="1" x14ac:dyDescent="0.25">
      <c r="A828" s="117"/>
      <c r="B828" s="165"/>
      <c r="C828" s="153"/>
      <c r="D828" s="97"/>
      <c r="E828" s="97"/>
      <c r="F828" s="97"/>
      <c r="G828" s="97"/>
      <c r="H828" s="4" t="s">
        <v>16</v>
      </c>
      <c r="I828" s="75"/>
      <c r="J828" s="75"/>
      <c r="K828" s="60"/>
      <c r="L828" s="65"/>
      <c r="M828" s="108"/>
      <c r="O828" s="3"/>
    </row>
    <row r="829" spans="1:15" s="2" customFormat="1" hidden="1" x14ac:dyDescent="0.25">
      <c r="A829" s="117"/>
      <c r="B829" s="165"/>
      <c r="C829" s="153"/>
      <c r="D829" s="97"/>
      <c r="E829" s="97"/>
      <c r="F829" s="97"/>
      <c r="G829" s="97"/>
      <c r="H829" s="4" t="s">
        <v>17</v>
      </c>
      <c r="I829" s="75"/>
      <c r="J829" s="75"/>
      <c r="K829" s="60"/>
      <c r="L829" s="65"/>
      <c r="M829" s="108"/>
      <c r="O829" s="3"/>
    </row>
    <row r="830" spans="1:15" s="2" customFormat="1" ht="16.5" hidden="1" customHeight="1" x14ac:dyDescent="0.25">
      <c r="A830" s="118"/>
      <c r="B830" s="166"/>
      <c r="C830" s="154"/>
      <c r="D830" s="98"/>
      <c r="E830" s="98"/>
      <c r="F830" s="98"/>
      <c r="G830" s="98"/>
      <c r="H830" s="4" t="s">
        <v>13</v>
      </c>
      <c r="I830" s="75"/>
      <c r="J830" s="75"/>
      <c r="K830" s="60"/>
      <c r="L830" s="65"/>
      <c r="M830" s="109"/>
      <c r="O830" s="3"/>
    </row>
    <row r="831" spans="1:15" s="2" customFormat="1" ht="16.5" hidden="1" customHeight="1" x14ac:dyDescent="0.25">
      <c r="A831" s="116" t="s">
        <v>247</v>
      </c>
      <c r="B831" s="93" t="s">
        <v>249</v>
      </c>
      <c r="C831" s="152" t="s">
        <v>52</v>
      </c>
      <c r="D831" s="96">
        <v>42370</v>
      </c>
      <c r="E831" s="96">
        <v>42735</v>
      </c>
      <c r="F831" s="96">
        <v>42370</v>
      </c>
      <c r="G831" s="96">
        <v>42735</v>
      </c>
      <c r="H831" s="4" t="s">
        <v>1</v>
      </c>
      <c r="I831" s="75">
        <f>SUM(I832:I837)</f>
        <v>0</v>
      </c>
      <c r="J831" s="75">
        <f>SUM(J832:J837)</f>
        <v>0</v>
      </c>
      <c r="K831" s="60"/>
      <c r="L831" s="65">
        <v>0</v>
      </c>
      <c r="M831" s="232"/>
      <c r="O831" s="3"/>
    </row>
    <row r="832" spans="1:15" s="2" customFormat="1" hidden="1" x14ac:dyDescent="0.25">
      <c r="A832" s="117"/>
      <c r="B832" s="165"/>
      <c r="C832" s="153"/>
      <c r="D832" s="97"/>
      <c r="E832" s="97"/>
      <c r="F832" s="97"/>
      <c r="G832" s="97"/>
      <c r="H832" s="4" t="s">
        <v>14</v>
      </c>
      <c r="I832" s="75"/>
      <c r="J832" s="75"/>
      <c r="K832" s="60"/>
      <c r="L832" s="65"/>
      <c r="M832" s="233"/>
      <c r="O832" s="3"/>
    </row>
    <row r="833" spans="1:15" s="2" customFormat="1" hidden="1" x14ac:dyDescent="0.25">
      <c r="A833" s="117"/>
      <c r="B833" s="165"/>
      <c r="C833" s="153"/>
      <c r="D833" s="97"/>
      <c r="E833" s="97"/>
      <c r="F833" s="97"/>
      <c r="G833" s="97"/>
      <c r="H833" s="4" t="s">
        <v>15</v>
      </c>
      <c r="I833" s="75"/>
      <c r="J833" s="75"/>
      <c r="K833" s="60"/>
      <c r="L833" s="65"/>
      <c r="M833" s="233"/>
      <c r="O833" s="3"/>
    </row>
    <row r="834" spans="1:15" s="2" customFormat="1" hidden="1" x14ac:dyDescent="0.25">
      <c r="A834" s="117"/>
      <c r="B834" s="165"/>
      <c r="C834" s="153"/>
      <c r="D834" s="97"/>
      <c r="E834" s="97"/>
      <c r="F834" s="97"/>
      <c r="G834" s="97"/>
      <c r="H834" s="4" t="s">
        <v>9</v>
      </c>
      <c r="I834" s="75">
        <v>0</v>
      </c>
      <c r="J834" s="75">
        <v>0</v>
      </c>
      <c r="K834" s="60"/>
      <c r="L834" s="65">
        <v>0</v>
      </c>
      <c r="M834" s="233"/>
      <c r="O834" s="3"/>
    </row>
    <row r="835" spans="1:15" s="2" customFormat="1" hidden="1" x14ac:dyDescent="0.25">
      <c r="A835" s="117"/>
      <c r="B835" s="165"/>
      <c r="C835" s="153"/>
      <c r="D835" s="97"/>
      <c r="E835" s="97"/>
      <c r="F835" s="97"/>
      <c r="G835" s="97"/>
      <c r="H835" s="4" t="s">
        <v>16</v>
      </c>
      <c r="I835" s="75"/>
      <c r="J835" s="75"/>
      <c r="K835" s="60"/>
      <c r="L835" s="65"/>
      <c r="M835" s="233"/>
      <c r="O835" s="3"/>
    </row>
    <row r="836" spans="1:15" s="2" customFormat="1" hidden="1" x14ac:dyDescent="0.25">
      <c r="A836" s="117"/>
      <c r="B836" s="165"/>
      <c r="C836" s="153"/>
      <c r="D836" s="97"/>
      <c r="E836" s="97"/>
      <c r="F836" s="97"/>
      <c r="G836" s="97"/>
      <c r="H836" s="4" t="s">
        <v>17</v>
      </c>
      <c r="I836" s="75"/>
      <c r="J836" s="75"/>
      <c r="K836" s="60"/>
      <c r="L836" s="65"/>
      <c r="M836" s="233"/>
      <c r="O836" s="3"/>
    </row>
    <row r="837" spans="1:15" s="2" customFormat="1" ht="16.5" hidden="1" customHeight="1" x14ac:dyDescent="0.25">
      <c r="A837" s="118"/>
      <c r="B837" s="166"/>
      <c r="C837" s="154"/>
      <c r="D837" s="98"/>
      <c r="E837" s="98"/>
      <c r="F837" s="98"/>
      <c r="G837" s="98"/>
      <c r="H837" s="4" t="s">
        <v>13</v>
      </c>
      <c r="I837" s="75">
        <v>0</v>
      </c>
      <c r="J837" s="75">
        <v>0</v>
      </c>
      <c r="K837" s="60"/>
      <c r="L837" s="65"/>
      <c r="M837" s="234"/>
      <c r="O837" s="3"/>
    </row>
    <row r="838" spans="1:15" s="2" customFormat="1" ht="16.5" hidden="1" customHeight="1" x14ac:dyDescent="0.25">
      <c r="A838" s="131" t="s">
        <v>420</v>
      </c>
      <c r="B838" s="93" t="s">
        <v>421</v>
      </c>
      <c r="C838" s="152" t="s">
        <v>52</v>
      </c>
      <c r="D838" s="96">
        <v>42370</v>
      </c>
      <c r="E838" s="96">
        <v>42735</v>
      </c>
      <c r="F838" s="96">
        <v>42370</v>
      </c>
      <c r="G838" s="96">
        <v>42735</v>
      </c>
      <c r="H838" s="4" t="s">
        <v>1</v>
      </c>
      <c r="I838" s="75">
        <f>SUM(I839:I844)</f>
        <v>10511.3</v>
      </c>
      <c r="J838" s="75">
        <f>SUM(J839:J844)</f>
        <v>10511.3</v>
      </c>
      <c r="K838" s="65">
        <f t="shared" ref="K838:K848" si="136">J838/I838*100</f>
        <v>100</v>
      </c>
      <c r="L838" s="65">
        <v>0</v>
      </c>
      <c r="M838" s="102"/>
      <c r="O838" s="3"/>
    </row>
    <row r="839" spans="1:15" s="2" customFormat="1" hidden="1" x14ac:dyDescent="0.25">
      <c r="A839" s="132"/>
      <c r="B839" s="165"/>
      <c r="C839" s="153"/>
      <c r="D839" s="97"/>
      <c r="E839" s="97"/>
      <c r="F839" s="97"/>
      <c r="G839" s="97"/>
      <c r="H839" s="4" t="s">
        <v>14</v>
      </c>
      <c r="I839" s="75"/>
      <c r="J839" s="75"/>
      <c r="K839" s="65"/>
      <c r="L839" s="65"/>
      <c r="M839" s="108"/>
      <c r="O839" s="3"/>
    </row>
    <row r="840" spans="1:15" s="2" customFormat="1" hidden="1" x14ac:dyDescent="0.25">
      <c r="A840" s="132"/>
      <c r="B840" s="165"/>
      <c r="C840" s="153"/>
      <c r="D840" s="97"/>
      <c r="E840" s="97"/>
      <c r="F840" s="97"/>
      <c r="G840" s="97"/>
      <c r="H840" s="4" t="s">
        <v>15</v>
      </c>
      <c r="I840" s="75">
        <f t="shared" ref="I840:J841" si="137">I847</f>
        <v>1872.05</v>
      </c>
      <c r="J840" s="75">
        <f t="shared" si="137"/>
        <v>1872.05</v>
      </c>
      <c r="K840" s="65">
        <f t="shared" si="136"/>
        <v>100</v>
      </c>
      <c r="L840" s="65"/>
      <c r="M840" s="108"/>
      <c r="O840" s="3"/>
    </row>
    <row r="841" spans="1:15" s="2" customFormat="1" hidden="1" x14ac:dyDescent="0.25">
      <c r="A841" s="132"/>
      <c r="B841" s="165"/>
      <c r="C841" s="153"/>
      <c r="D841" s="97"/>
      <c r="E841" s="97"/>
      <c r="F841" s="97"/>
      <c r="G841" s="97"/>
      <c r="H841" s="4" t="s">
        <v>9</v>
      </c>
      <c r="I841" s="75">
        <f t="shared" si="137"/>
        <v>8639.25</v>
      </c>
      <c r="J841" s="75">
        <f t="shared" si="137"/>
        <v>8639.25</v>
      </c>
      <c r="K841" s="65">
        <f t="shared" si="136"/>
        <v>100</v>
      </c>
      <c r="L841" s="65"/>
      <c r="M841" s="108"/>
      <c r="O841" s="3"/>
    </row>
    <row r="842" spans="1:15" s="2" customFormat="1" hidden="1" x14ac:dyDescent="0.25">
      <c r="A842" s="132"/>
      <c r="B842" s="165"/>
      <c r="C842" s="153"/>
      <c r="D842" s="97"/>
      <c r="E842" s="97"/>
      <c r="F842" s="97"/>
      <c r="G842" s="97"/>
      <c r="H842" s="4" t="s">
        <v>16</v>
      </c>
      <c r="I842" s="75"/>
      <c r="J842" s="75"/>
      <c r="K842" s="65"/>
      <c r="L842" s="65"/>
      <c r="M842" s="108"/>
      <c r="O842" s="3"/>
    </row>
    <row r="843" spans="1:15" s="2" customFormat="1" hidden="1" x14ac:dyDescent="0.25">
      <c r="A843" s="132"/>
      <c r="B843" s="165"/>
      <c r="C843" s="153"/>
      <c r="D843" s="97"/>
      <c r="E843" s="97"/>
      <c r="F843" s="97"/>
      <c r="G843" s="97"/>
      <c r="H843" s="4" t="s">
        <v>17</v>
      </c>
      <c r="I843" s="75"/>
      <c r="J843" s="75"/>
      <c r="K843" s="65"/>
      <c r="L843" s="65"/>
      <c r="M843" s="108"/>
      <c r="O843" s="3"/>
    </row>
    <row r="844" spans="1:15" s="2" customFormat="1" ht="16.5" hidden="1" customHeight="1" x14ac:dyDescent="0.25">
      <c r="A844" s="133"/>
      <c r="B844" s="166"/>
      <c r="C844" s="154"/>
      <c r="D844" s="98"/>
      <c r="E844" s="98"/>
      <c r="F844" s="98"/>
      <c r="G844" s="98"/>
      <c r="H844" s="4" t="s">
        <v>13</v>
      </c>
      <c r="I844" s="75"/>
      <c r="J844" s="75"/>
      <c r="K844" s="65"/>
      <c r="L844" s="65"/>
      <c r="M844" s="109"/>
      <c r="O844" s="3"/>
    </row>
    <row r="845" spans="1:15" s="2" customFormat="1" ht="16.5" hidden="1" customHeight="1" x14ac:dyDescent="0.25">
      <c r="A845" s="116" t="s">
        <v>422</v>
      </c>
      <c r="B845" s="93" t="s">
        <v>423</v>
      </c>
      <c r="C845" s="152" t="s">
        <v>52</v>
      </c>
      <c r="D845" s="96">
        <v>42370</v>
      </c>
      <c r="E845" s="96">
        <v>42735</v>
      </c>
      <c r="F845" s="96">
        <v>42370</v>
      </c>
      <c r="G845" s="96">
        <v>42735</v>
      </c>
      <c r="H845" s="4" t="s">
        <v>1</v>
      </c>
      <c r="I845" s="75">
        <f>SUM(I846:I851)</f>
        <v>10511.3</v>
      </c>
      <c r="J845" s="75">
        <f>SUM(J846:J851)</f>
        <v>10511.3</v>
      </c>
      <c r="K845" s="65">
        <f t="shared" si="136"/>
        <v>100</v>
      </c>
      <c r="L845" s="65">
        <v>0</v>
      </c>
      <c r="M845" s="232"/>
      <c r="O845" s="3"/>
    </row>
    <row r="846" spans="1:15" s="2" customFormat="1" hidden="1" x14ac:dyDescent="0.25">
      <c r="A846" s="117"/>
      <c r="B846" s="165"/>
      <c r="C846" s="153"/>
      <c r="D846" s="97"/>
      <c r="E846" s="97"/>
      <c r="F846" s="97"/>
      <c r="G846" s="97"/>
      <c r="H846" s="4" t="s">
        <v>14</v>
      </c>
      <c r="I846" s="75"/>
      <c r="J846" s="75"/>
      <c r="K846" s="65"/>
      <c r="L846" s="65"/>
      <c r="M846" s="233"/>
      <c r="O846" s="3"/>
    </row>
    <row r="847" spans="1:15" s="2" customFormat="1" hidden="1" x14ac:dyDescent="0.25">
      <c r="A847" s="117"/>
      <c r="B847" s="165"/>
      <c r="C847" s="153"/>
      <c r="D847" s="97"/>
      <c r="E847" s="97"/>
      <c r="F847" s="97"/>
      <c r="G847" s="97"/>
      <c r="H847" s="4" t="s">
        <v>15</v>
      </c>
      <c r="I847" s="75">
        <v>1872.05</v>
      </c>
      <c r="J847" s="75">
        <v>1872.05</v>
      </c>
      <c r="K847" s="65">
        <f t="shared" si="136"/>
        <v>100</v>
      </c>
      <c r="L847" s="65"/>
      <c r="M847" s="233"/>
      <c r="O847" s="3"/>
    </row>
    <row r="848" spans="1:15" s="2" customFormat="1" hidden="1" x14ac:dyDescent="0.25">
      <c r="A848" s="117"/>
      <c r="B848" s="165"/>
      <c r="C848" s="153"/>
      <c r="D848" s="97"/>
      <c r="E848" s="97"/>
      <c r="F848" s="97"/>
      <c r="G848" s="97"/>
      <c r="H848" s="4" t="s">
        <v>9</v>
      </c>
      <c r="I848" s="75">
        <v>8639.25</v>
      </c>
      <c r="J848" s="75">
        <v>8639.25</v>
      </c>
      <c r="K848" s="65">
        <f t="shared" si="136"/>
        <v>100</v>
      </c>
      <c r="L848" s="65">
        <v>0</v>
      </c>
      <c r="M848" s="233"/>
      <c r="O848" s="3"/>
    </row>
    <row r="849" spans="1:15" s="2" customFormat="1" hidden="1" x14ac:dyDescent="0.25">
      <c r="A849" s="117"/>
      <c r="B849" s="165"/>
      <c r="C849" s="153"/>
      <c r="D849" s="97"/>
      <c r="E849" s="97"/>
      <c r="F849" s="97"/>
      <c r="G849" s="97"/>
      <c r="H849" s="4" t="s">
        <v>16</v>
      </c>
      <c r="I849" s="75"/>
      <c r="J849" s="75"/>
      <c r="K849" s="65"/>
      <c r="L849" s="65"/>
      <c r="M849" s="233"/>
      <c r="O849" s="3"/>
    </row>
    <row r="850" spans="1:15" s="2" customFormat="1" hidden="1" x14ac:dyDescent="0.25">
      <c r="A850" s="117"/>
      <c r="B850" s="165"/>
      <c r="C850" s="153"/>
      <c r="D850" s="97"/>
      <c r="E850" s="97"/>
      <c r="F850" s="97"/>
      <c r="G850" s="97"/>
      <c r="H850" s="4" t="s">
        <v>17</v>
      </c>
      <c r="I850" s="75"/>
      <c r="J850" s="75"/>
      <c r="K850" s="65"/>
      <c r="L850" s="65"/>
      <c r="M850" s="233"/>
      <c r="O850" s="3"/>
    </row>
    <row r="851" spans="1:15" s="2" customFormat="1" ht="16.5" hidden="1" customHeight="1" x14ac:dyDescent="0.25">
      <c r="A851" s="118"/>
      <c r="B851" s="166"/>
      <c r="C851" s="154"/>
      <c r="D851" s="98"/>
      <c r="E851" s="98"/>
      <c r="F851" s="98"/>
      <c r="G851" s="98"/>
      <c r="H851" s="4" t="s">
        <v>13</v>
      </c>
      <c r="I851" s="75"/>
      <c r="J851" s="75"/>
      <c r="K851" s="65"/>
      <c r="L851" s="65"/>
      <c r="M851" s="234"/>
      <c r="O851" s="3"/>
    </row>
    <row r="852" spans="1:15" s="2" customFormat="1" ht="16.5" hidden="1" customHeight="1" x14ac:dyDescent="0.25">
      <c r="A852" s="131" t="s">
        <v>478</v>
      </c>
      <c r="B852" s="93" t="s">
        <v>480</v>
      </c>
      <c r="C852" s="152" t="s">
        <v>52</v>
      </c>
      <c r="D852" s="96">
        <v>42370</v>
      </c>
      <c r="E852" s="96">
        <v>42735</v>
      </c>
      <c r="F852" s="96">
        <v>42370</v>
      </c>
      <c r="G852" s="96">
        <v>42735</v>
      </c>
      <c r="H852" s="4" t="s">
        <v>1</v>
      </c>
      <c r="I852" s="75">
        <f>SUM(I853:I858)</f>
        <v>2656.3635999999997</v>
      </c>
      <c r="J852" s="75">
        <f>SUM(J853:J858)</f>
        <v>2656.3117899999997</v>
      </c>
      <c r="K852" s="65">
        <f t="shared" ref="K852" si="138">J852/I852*100</f>
        <v>99.99804958929569</v>
      </c>
      <c r="L852" s="65">
        <v>0</v>
      </c>
      <c r="M852" s="102"/>
      <c r="O852" s="3"/>
    </row>
    <row r="853" spans="1:15" s="2" customFormat="1" hidden="1" x14ac:dyDescent="0.25">
      <c r="A853" s="132"/>
      <c r="B853" s="165"/>
      <c r="C853" s="153"/>
      <c r="D853" s="97"/>
      <c r="E853" s="97"/>
      <c r="F853" s="97"/>
      <c r="G853" s="97"/>
      <c r="H853" s="4" t="s">
        <v>14</v>
      </c>
      <c r="I853" s="75">
        <f t="shared" ref="I853:J855" si="139">I860</f>
        <v>2603.4899999999998</v>
      </c>
      <c r="J853" s="75">
        <f t="shared" si="139"/>
        <v>2603.4040399999999</v>
      </c>
      <c r="K853" s="65"/>
      <c r="L853" s="65"/>
      <c r="M853" s="108"/>
      <c r="O853" s="3"/>
    </row>
    <row r="854" spans="1:15" s="2" customFormat="1" hidden="1" x14ac:dyDescent="0.25">
      <c r="A854" s="132"/>
      <c r="B854" s="165"/>
      <c r="C854" s="153"/>
      <c r="D854" s="97"/>
      <c r="E854" s="97"/>
      <c r="F854" s="97"/>
      <c r="G854" s="97"/>
      <c r="H854" s="4" t="s">
        <v>15</v>
      </c>
      <c r="I854" s="75">
        <f t="shared" si="139"/>
        <v>26.3096</v>
      </c>
      <c r="J854" s="75">
        <f t="shared" si="139"/>
        <v>26.344629999999999</v>
      </c>
      <c r="K854" s="65">
        <f t="shared" ref="K854:K855" si="140">J854/I854*100</f>
        <v>100.13314531577826</v>
      </c>
      <c r="L854" s="65"/>
      <c r="M854" s="108"/>
      <c r="O854" s="3"/>
    </row>
    <row r="855" spans="1:15" s="2" customFormat="1" hidden="1" x14ac:dyDescent="0.25">
      <c r="A855" s="132"/>
      <c r="B855" s="165"/>
      <c r="C855" s="153"/>
      <c r="D855" s="97"/>
      <c r="E855" s="97"/>
      <c r="F855" s="97"/>
      <c r="G855" s="97"/>
      <c r="H855" s="4" t="s">
        <v>9</v>
      </c>
      <c r="I855" s="75">
        <f t="shared" si="139"/>
        <v>26.564</v>
      </c>
      <c r="J855" s="75">
        <f t="shared" si="139"/>
        <v>26.563120000000001</v>
      </c>
      <c r="K855" s="65">
        <f t="shared" si="140"/>
        <v>99.996687245896709</v>
      </c>
      <c r="L855" s="65"/>
      <c r="M855" s="108"/>
      <c r="O855" s="3"/>
    </row>
    <row r="856" spans="1:15" s="2" customFormat="1" hidden="1" x14ac:dyDescent="0.25">
      <c r="A856" s="132"/>
      <c r="B856" s="165"/>
      <c r="C856" s="153"/>
      <c r="D856" s="97"/>
      <c r="E856" s="97"/>
      <c r="F856" s="97"/>
      <c r="G856" s="97"/>
      <c r="H856" s="4" t="s">
        <v>16</v>
      </c>
      <c r="I856" s="75"/>
      <c r="J856" s="75"/>
      <c r="K856" s="65"/>
      <c r="L856" s="65"/>
      <c r="M856" s="108"/>
      <c r="O856" s="3"/>
    </row>
    <row r="857" spans="1:15" s="2" customFormat="1" hidden="1" x14ac:dyDescent="0.25">
      <c r="A857" s="132"/>
      <c r="B857" s="165"/>
      <c r="C857" s="153"/>
      <c r="D857" s="97"/>
      <c r="E857" s="97"/>
      <c r="F857" s="97"/>
      <c r="G857" s="97"/>
      <c r="H857" s="4" t="s">
        <v>17</v>
      </c>
      <c r="I857" s="75"/>
      <c r="J857" s="75"/>
      <c r="K857" s="65"/>
      <c r="L857" s="65"/>
      <c r="M857" s="108"/>
      <c r="O857" s="3"/>
    </row>
    <row r="858" spans="1:15" s="2" customFormat="1" ht="16.5" hidden="1" customHeight="1" x14ac:dyDescent="0.25">
      <c r="A858" s="133"/>
      <c r="B858" s="166"/>
      <c r="C858" s="154"/>
      <c r="D858" s="98"/>
      <c r="E858" s="98"/>
      <c r="F858" s="98"/>
      <c r="G858" s="98"/>
      <c r="H858" s="4" t="s">
        <v>13</v>
      </c>
      <c r="I858" s="75"/>
      <c r="J858" s="75"/>
      <c r="K858" s="65"/>
      <c r="L858" s="65"/>
      <c r="M858" s="109"/>
      <c r="O858" s="3"/>
    </row>
    <row r="859" spans="1:15" s="2" customFormat="1" ht="16.5" hidden="1" customHeight="1" x14ac:dyDescent="0.25">
      <c r="A859" s="116" t="s">
        <v>479</v>
      </c>
      <c r="B859" s="93" t="s">
        <v>481</v>
      </c>
      <c r="C859" s="152" t="s">
        <v>52</v>
      </c>
      <c r="D859" s="96">
        <v>42370</v>
      </c>
      <c r="E859" s="96">
        <v>42735</v>
      </c>
      <c r="F859" s="96">
        <v>42370</v>
      </c>
      <c r="G859" s="96">
        <v>42735</v>
      </c>
      <c r="H859" s="4" t="s">
        <v>1</v>
      </c>
      <c r="I859" s="75">
        <f>SUM(I860:I865)</f>
        <v>2656.3635999999997</v>
      </c>
      <c r="J859" s="75">
        <f>SUM(J860:J865)</f>
        <v>2656.3117899999997</v>
      </c>
      <c r="K859" s="65">
        <f t="shared" ref="K859" si="141">J859/I859*100</f>
        <v>99.99804958929569</v>
      </c>
      <c r="L859" s="65">
        <v>0</v>
      </c>
      <c r="M859" s="232"/>
      <c r="O859" s="3"/>
    </row>
    <row r="860" spans="1:15" s="2" customFormat="1" hidden="1" x14ac:dyDescent="0.25">
      <c r="A860" s="117"/>
      <c r="B860" s="165"/>
      <c r="C860" s="153"/>
      <c r="D860" s="97"/>
      <c r="E860" s="97"/>
      <c r="F860" s="97"/>
      <c r="G860" s="97"/>
      <c r="H860" s="4" t="s">
        <v>14</v>
      </c>
      <c r="I860" s="75">
        <v>2603.4899999999998</v>
      </c>
      <c r="J860" s="75">
        <v>2603.4040399999999</v>
      </c>
      <c r="K860" s="65"/>
      <c r="L860" s="65"/>
      <c r="M860" s="233"/>
      <c r="O860" s="3"/>
    </row>
    <row r="861" spans="1:15" s="2" customFormat="1" hidden="1" x14ac:dyDescent="0.25">
      <c r="A861" s="117"/>
      <c r="B861" s="165"/>
      <c r="C861" s="153"/>
      <c r="D861" s="97"/>
      <c r="E861" s="97"/>
      <c r="F861" s="97"/>
      <c r="G861" s="97"/>
      <c r="H861" s="4" t="s">
        <v>15</v>
      </c>
      <c r="I861" s="75">
        <v>26.3096</v>
      </c>
      <c r="J861" s="75">
        <v>26.344629999999999</v>
      </c>
      <c r="K861" s="65">
        <f t="shared" ref="K861:K862" si="142">J861/I861*100</f>
        <v>100.13314531577826</v>
      </c>
      <c r="L861" s="65"/>
      <c r="M861" s="233"/>
      <c r="O861" s="3"/>
    </row>
    <row r="862" spans="1:15" s="2" customFormat="1" hidden="1" x14ac:dyDescent="0.25">
      <c r="A862" s="117"/>
      <c r="B862" s="165"/>
      <c r="C862" s="153"/>
      <c r="D862" s="97"/>
      <c r="E862" s="97"/>
      <c r="F862" s="97"/>
      <c r="G862" s="97"/>
      <c r="H862" s="4" t="s">
        <v>9</v>
      </c>
      <c r="I862" s="75">
        <v>26.564</v>
      </c>
      <c r="J862" s="75">
        <v>26.563120000000001</v>
      </c>
      <c r="K862" s="65">
        <f t="shared" si="142"/>
        <v>99.996687245896709</v>
      </c>
      <c r="L862" s="65">
        <v>0</v>
      </c>
      <c r="M862" s="233"/>
      <c r="O862" s="3"/>
    </row>
    <row r="863" spans="1:15" s="2" customFormat="1" hidden="1" x14ac:dyDescent="0.25">
      <c r="A863" s="117"/>
      <c r="B863" s="165"/>
      <c r="C863" s="153"/>
      <c r="D863" s="97"/>
      <c r="E863" s="97"/>
      <c r="F863" s="97"/>
      <c r="G863" s="97"/>
      <c r="H863" s="4" t="s">
        <v>16</v>
      </c>
      <c r="I863" s="75"/>
      <c r="J863" s="75"/>
      <c r="K863" s="65"/>
      <c r="L863" s="65"/>
      <c r="M863" s="233"/>
      <c r="O863" s="3"/>
    </row>
    <row r="864" spans="1:15" s="2" customFormat="1" hidden="1" x14ac:dyDescent="0.25">
      <c r="A864" s="117"/>
      <c r="B864" s="165"/>
      <c r="C864" s="153"/>
      <c r="D864" s="97"/>
      <c r="E864" s="97"/>
      <c r="F864" s="97"/>
      <c r="G864" s="97"/>
      <c r="H864" s="4" t="s">
        <v>17</v>
      </c>
      <c r="I864" s="75"/>
      <c r="J864" s="75"/>
      <c r="K864" s="65"/>
      <c r="L864" s="65"/>
      <c r="M864" s="233"/>
      <c r="O864" s="3"/>
    </row>
    <row r="865" spans="1:15" s="2" customFormat="1" ht="16.5" hidden="1" customHeight="1" x14ac:dyDescent="0.25">
      <c r="A865" s="118"/>
      <c r="B865" s="166"/>
      <c r="C865" s="154"/>
      <c r="D865" s="98"/>
      <c r="E865" s="98"/>
      <c r="F865" s="98"/>
      <c r="G865" s="98"/>
      <c r="H865" s="4" t="s">
        <v>13</v>
      </c>
      <c r="I865" s="75"/>
      <c r="J865" s="75"/>
      <c r="K865" s="65"/>
      <c r="L865" s="65"/>
      <c r="M865" s="234"/>
      <c r="O865" s="3"/>
    </row>
    <row r="866" spans="1:15" s="2" customFormat="1" ht="16.5" hidden="1" customHeight="1" x14ac:dyDescent="0.25">
      <c r="A866" s="131" t="s">
        <v>482</v>
      </c>
      <c r="B866" s="93" t="s">
        <v>484</v>
      </c>
      <c r="C866" s="152" t="s">
        <v>52</v>
      </c>
      <c r="D866" s="96">
        <v>42370</v>
      </c>
      <c r="E866" s="96">
        <v>42735</v>
      </c>
      <c r="F866" s="96">
        <v>42370</v>
      </c>
      <c r="G866" s="96">
        <v>42735</v>
      </c>
      <c r="H866" s="4" t="s">
        <v>1</v>
      </c>
      <c r="I866" s="75">
        <f>SUM(I867:I872)</f>
        <v>1000</v>
      </c>
      <c r="J866" s="75">
        <f>SUM(J867:J872)</f>
        <v>1000</v>
      </c>
      <c r="K866" s="65">
        <f t="shared" ref="K866" si="143">J866/I866*100</f>
        <v>100</v>
      </c>
      <c r="L866" s="65">
        <v>0</v>
      </c>
      <c r="M866" s="102"/>
      <c r="O866" s="3"/>
    </row>
    <row r="867" spans="1:15" s="2" customFormat="1" hidden="1" x14ac:dyDescent="0.25">
      <c r="A867" s="132"/>
      <c r="B867" s="165"/>
      <c r="C867" s="153"/>
      <c r="D867" s="97"/>
      <c r="E867" s="97"/>
      <c r="F867" s="97"/>
      <c r="G867" s="97"/>
      <c r="H867" s="4" t="s">
        <v>14</v>
      </c>
      <c r="I867" s="75"/>
      <c r="J867" s="75"/>
      <c r="K867" s="65"/>
      <c r="L867" s="65"/>
      <c r="M867" s="108"/>
      <c r="O867" s="3"/>
    </row>
    <row r="868" spans="1:15" s="2" customFormat="1" hidden="1" x14ac:dyDescent="0.25">
      <c r="A868" s="132"/>
      <c r="B868" s="165"/>
      <c r="C868" s="153"/>
      <c r="D868" s="97"/>
      <c r="E868" s="97"/>
      <c r="F868" s="97"/>
      <c r="G868" s="97"/>
      <c r="H868" s="4" t="s">
        <v>15</v>
      </c>
      <c r="I868" s="75">
        <f t="shared" ref="I868:J868" si="144">I875</f>
        <v>1000</v>
      </c>
      <c r="J868" s="75">
        <f t="shared" si="144"/>
        <v>1000</v>
      </c>
      <c r="K868" s="65">
        <f t="shared" ref="K868" si="145">J868/I868*100</f>
        <v>100</v>
      </c>
      <c r="L868" s="65"/>
      <c r="M868" s="108"/>
      <c r="O868" s="3"/>
    </row>
    <row r="869" spans="1:15" s="2" customFormat="1" hidden="1" x14ac:dyDescent="0.25">
      <c r="A869" s="132"/>
      <c r="B869" s="165"/>
      <c r="C869" s="153"/>
      <c r="D869" s="97"/>
      <c r="E869" s="97"/>
      <c r="F869" s="97"/>
      <c r="G869" s="97"/>
      <c r="H869" s="4" t="s">
        <v>9</v>
      </c>
      <c r="I869" s="75">
        <f t="shared" ref="I869:J869" si="146">I876</f>
        <v>0</v>
      </c>
      <c r="J869" s="75">
        <f t="shared" si="146"/>
        <v>0</v>
      </c>
      <c r="K869" s="65"/>
      <c r="L869" s="65"/>
      <c r="M869" s="108"/>
      <c r="O869" s="3"/>
    </row>
    <row r="870" spans="1:15" s="2" customFormat="1" hidden="1" x14ac:dyDescent="0.25">
      <c r="A870" s="132"/>
      <c r="B870" s="165"/>
      <c r="C870" s="153"/>
      <c r="D870" s="97"/>
      <c r="E870" s="97"/>
      <c r="F870" s="97"/>
      <c r="G870" s="97"/>
      <c r="H870" s="4" t="s">
        <v>16</v>
      </c>
      <c r="I870" s="75"/>
      <c r="J870" s="75"/>
      <c r="K870" s="65"/>
      <c r="L870" s="65"/>
      <c r="M870" s="108"/>
      <c r="O870" s="3"/>
    </row>
    <row r="871" spans="1:15" s="2" customFormat="1" hidden="1" x14ac:dyDescent="0.25">
      <c r="A871" s="132"/>
      <c r="B871" s="165"/>
      <c r="C871" s="153"/>
      <c r="D871" s="97"/>
      <c r="E871" s="97"/>
      <c r="F871" s="97"/>
      <c r="G871" s="97"/>
      <c r="H871" s="4" t="s">
        <v>17</v>
      </c>
      <c r="I871" s="75"/>
      <c r="J871" s="75"/>
      <c r="K871" s="65"/>
      <c r="L871" s="65"/>
      <c r="M871" s="108"/>
      <c r="O871" s="3"/>
    </row>
    <row r="872" spans="1:15" s="2" customFormat="1" ht="16.5" hidden="1" customHeight="1" x14ac:dyDescent="0.25">
      <c r="A872" s="133"/>
      <c r="B872" s="166"/>
      <c r="C872" s="154"/>
      <c r="D872" s="98"/>
      <c r="E872" s="98"/>
      <c r="F872" s="98"/>
      <c r="G872" s="98"/>
      <c r="H872" s="4" t="s">
        <v>13</v>
      </c>
      <c r="I872" s="75"/>
      <c r="J872" s="75"/>
      <c r="K872" s="65"/>
      <c r="L872" s="65"/>
      <c r="M872" s="109"/>
      <c r="O872" s="3"/>
    </row>
    <row r="873" spans="1:15" s="2" customFormat="1" ht="16.5" hidden="1" customHeight="1" x14ac:dyDescent="0.25">
      <c r="A873" s="116" t="s">
        <v>483</v>
      </c>
      <c r="B873" s="93" t="s">
        <v>485</v>
      </c>
      <c r="C873" s="152" t="s">
        <v>52</v>
      </c>
      <c r="D873" s="96">
        <v>42370</v>
      </c>
      <c r="E873" s="96">
        <v>42735</v>
      </c>
      <c r="F873" s="96">
        <v>42370</v>
      </c>
      <c r="G873" s="96">
        <v>42735</v>
      </c>
      <c r="H873" s="4" t="s">
        <v>1</v>
      </c>
      <c r="I873" s="75">
        <f>SUM(I874:I879)</f>
        <v>1000</v>
      </c>
      <c r="J873" s="75">
        <f>SUM(J874:J879)</f>
        <v>1000</v>
      </c>
      <c r="K873" s="65">
        <f t="shared" ref="K873" si="147">J873/I873*100</f>
        <v>100</v>
      </c>
      <c r="L873" s="65">
        <v>0</v>
      </c>
      <c r="M873" s="232"/>
      <c r="O873" s="3"/>
    </row>
    <row r="874" spans="1:15" s="2" customFormat="1" hidden="1" x14ac:dyDescent="0.25">
      <c r="A874" s="117"/>
      <c r="B874" s="165"/>
      <c r="C874" s="153"/>
      <c r="D874" s="97"/>
      <c r="E874" s="97"/>
      <c r="F874" s="97"/>
      <c r="G874" s="97"/>
      <c r="H874" s="4" t="s">
        <v>14</v>
      </c>
      <c r="I874" s="75"/>
      <c r="J874" s="75"/>
      <c r="K874" s="65"/>
      <c r="L874" s="65"/>
      <c r="M874" s="233"/>
      <c r="O874" s="3"/>
    </row>
    <row r="875" spans="1:15" s="2" customFormat="1" hidden="1" x14ac:dyDescent="0.25">
      <c r="A875" s="117"/>
      <c r="B875" s="165"/>
      <c r="C875" s="153"/>
      <c r="D875" s="97"/>
      <c r="E875" s="97"/>
      <c r="F875" s="97"/>
      <c r="G875" s="97"/>
      <c r="H875" s="4" t="s">
        <v>15</v>
      </c>
      <c r="I875" s="75">
        <v>1000</v>
      </c>
      <c r="J875" s="75">
        <v>1000</v>
      </c>
      <c r="K875" s="65">
        <f t="shared" ref="K875" si="148">J875/I875*100</f>
        <v>100</v>
      </c>
      <c r="L875" s="65"/>
      <c r="M875" s="233"/>
      <c r="O875" s="3"/>
    </row>
    <row r="876" spans="1:15" s="2" customFormat="1" hidden="1" x14ac:dyDescent="0.25">
      <c r="A876" s="117"/>
      <c r="B876" s="165"/>
      <c r="C876" s="153"/>
      <c r="D876" s="97"/>
      <c r="E876" s="97"/>
      <c r="F876" s="97"/>
      <c r="G876" s="97"/>
      <c r="H876" s="4" t="s">
        <v>9</v>
      </c>
      <c r="I876" s="75"/>
      <c r="J876" s="75"/>
      <c r="K876" s="65"/>
      <c r="L876" s="65">
        <v>0</v>
      </c>
      <c r="M876" s="233"/>
      <c r="O876" s="3"/>
    </row>
    <row r="877" spans="1:15" s="2" customFormat="1" hidden="1" x14ac:dyDescent="0.25">
      <c r="A877" s="117"/>
      <c r="B877" s="165"/>
      <c r="C877" s="153"/>
      <c r="D877" s="97"/>
      <c r="E877" s="97"/>
      <c r="F877" s="97"/>
      <c r="G877" s="97"/>
      <c r="H877" s="4" t="s">
        <v>16</v>
      </c>
      <c r="I877" s="75"/>
      <c r="J877" s="75"/>
      <c r="K877" s="65"/>
      <c r="L877" s="65"/>
      <c r="M877" s="233"/>
      <c r="O877" s="3"/>
    </row>
    <row r="878" spans="1:15" s="2" customFormat="1" hidden="1" x14ac:dyDescent="0.25">
      <c r="A878" s="117"/>
      <c r="B878" s="165"/>
      <c r="C878" s="153"/>
      <c r="D878" s="97"/>
      <c r="E878" s="97"/>
      <c r="F878" s="97"/>
      <c r="G878" s="97"/>
      <c r="H878" s="4" t="s">
        <v>17</v>
      </c>
      <c r="I878" s="75"/>
      <c r="J878" s="75"/>
      <c r="K878" s="65"/>
      <c r="L878" s="65"/>
      <c r="M878" s="233"/>
      <c r="O878" s="3"/>
    </row>
    <row r="879" spans="1:15" s="2" customFormat="1" ht="16.5" hidden="1" customHeight="1" x14ac:dyDescent="0.25">
      <c r="A879" s="118"/>
      <c r="B879" s="166"/>
      <c r="C879" s="154"/>
      <c r="D879" s="98"/>
      <c r="E879" s="98"/>
      <c r="F879" s="98"/>
      <c r="G879" s="98"/>
      <c r="H879" s="4" t="s">
        <v>13</v>
      </c>
      <c r="I879" s="75"/>
      <c r="J879" s="75"/>
      <c r="K879" s="65"/>
      <c r="L879" s="65"/>
      <c r="M879" s="234"/>
      <c r="O879" s="3"/>
    </row>
    <row r="880" spans="1:15" s="2" customFormat="1" ht="16.5" hidden="1" customHeight="1" x14ac:dyDescent="0.25">
      <c r="A880" s="131" t="s">
        <v>486</v>
      </c>
      <c r="B880" s="113" t="s">
        <v>487</v>
      </c>
      <c r="C880" s="152" t="s">
        <v>488</v>
      </c>
      <c r="D880" s="96">
        <v>42370</v>
      </c>
      <c r="E880" s="96">
        <v>42735</v>
      </c>
      <c r="F880" s="96">
        <v>42370</v>
      </c>
      <c r="G880" s="96">
        <v>42735</v>
      </c>
      <c r="H880" s="4" t="s">
        <v>1</v>
      </c>
      <c r="I880" s="75">
        <f>SUM(I881:I886)</f>
        <v>0</v>
      </c>
      <c r="J880" s="75">
        <f>SUM(J881:J886)</f>
        <v>0</v>
      </c>
      <c r="K880" s="65"/>
      <c r="L880" s="65">
        <v>0</v>
      </c>
      <c r="M880" s="102"/>
      <c r="O880" s="3"/>
    </row>
    <row r="881" spans="1:15" s="2" customFormat="1" hidden="1" x14ac:dyDescent="0.25">
      <c r="A881" s="132"/>
      <c r="B881" s="165"/>
      <c r="C881" s="153"/>
      <c r="D881" s="97"/>
      <c r="E881" s="97"/>
      <c r="F881" s="97"/>
      <c r="G881" s="97"/>
      <c r="H881" s="4" t="s">
        <v>14</v>
      </c>
      <c r="I881" s="75"/>
      <c r="J881" s="75"/>
      <c r="K881" s="65"/>
      <c r="L881" s="65"/>
      <c r="M881" s="108"/>
      <c r="O881" s="3"/>
    </row>
    <row r="882" spans="1:15" s="2" customFormat="1" hidden="1" x14ac:dyDescent="0.25">
      <c r="A882" s="132"/>
      <c r="B882" s="165"/>
      <c r="C882" s="153"/>
      <c r="D882" s="97"/>
      <c r="E882" s="97"/>
      <c r="F882" s="97"/>
      <c r="G882" s="97"/>
      <c r="H882" s="4" t="s">
        <v>15</v>
      </c>
      <c r="I882" s="75">
        <v>0</v>
      </c>
      <c r="J882" s="75">
        <v>0</v>
      </c>
      <c r="K882" s="65"/>
      <c r="L882" s="65"/>
      <c r="M882" s="108"/>
      <c r="O882" s="3"/>
    </row>
    <row r="883" spans="1:15" s="2" customFormat="1" hidden="1" x14ac:dyDescent="0.25">
      <c r="A883" s="132"/>
      <c r="B883" s="165"/>
      <c r="C883" s="153"/>
      <c r="D883" s="97"/>
      <c r="E883" s="97"/>
      <c r="F883" s="97"/>
      <c r="G883" s="97"/>
      <c r="H883" s="4" t="s">
        <v>9</v>
      </c>
      <c r="I883" s="75">
        <v>0</v>
      </c>
      <c r="J883" s="75">
        <v>0</v>
      </c>
      <c r="K883" s="65"/>
      <c r="L883" s="65"/>
      <c r="M883" s="108"/>
      <c r="O883" s="3"/>
    </row>
    <row r="884" spans="1:15" s="2" customFormat="1" hidden="1" x14ac:dyDescent="0.25">
      <c r="A884" s="132"/>
      <c r="B884" s="165"/>
      <c r="C884" s="153"/>
      <c r="D884" s="97"/>
      <c r="E884" s="97"/>
      <c r="F884" s="97"/>
      <c r="G884" s="97"/>
      <c r="H884" s="4" t="s">
        <v>16</v>
      </c>
      <c r="I884" s="75"/>
      <c r="J884" s="75"/>
      <c r="K884" s="65"/>
      <c r="L884" s="65"/>
      <c r="M884" s="108"/>
      <c r="O884" s="3"/>
    </row>
    <row r="885" spans="1:15" s="2" customFormat="1" hidden="1" x14ac:dyDescent="0.25">
      <c r="A885" s="132"/>
      <c r="B885" s="165"/>
      <c r="C885" s="153"/>
      <c r="D885" s="97"/>
      <c r="E885" s="97"/>
      <c r="F885" s="97"/>
      <c r="G885" s="97"/>
      <c r="H885" s="4" t="s">
        <v>17</v>
      </c>
      <c r="I885" s="75"/>
      <c r="J885" s="75"/>
      <c r="K885" s="65"/>
      <c r="L885" s="65"/>
      <c r="M885" s="108"/>
      <c r="O885" s="3"/>
    </row>
    <row r="886" spans="1:15" s="2" customFormat="1" ht="16.5" hidden="1" customHeight="1" x14ac:dyDescent="0.25">
      <c r="A886" s="133"/>
      <c r="B886" s="166"/>
      <c r="C886" s="154"/>
      <c r="D886" s="98"/>
      <c r="E886" s="98"/>
      <c r="F886" s="98"/>
      <c r="G886" s="98"/>
      <c r="H886" s="4" t="s">
        <v>13</v>
      </c>
      <c r="I886" s="75"/>
      <c r="J886" s="75"/>
      <c r="K886" s="65"/>
      <c r="L886" s="65"/>
      <c r="M886" s="109"/>
      <c r="O886" s="3"/>
    </row>
    <row r="887" spans="1:15" s="41" customFormat="1" ht="21.75" hidden="1" customHeight="1" x14ac:dyDescent="0.25">
      <c r="A887" s="131" t="s">
        <v>57</v>
      </c>
      <c r="B887" s="177" t="s">
        <v>56</v>
      </c>
      <c r="C887" s="125" t="s">
        <v>93</v>
      </c>
      <c r="D887" s="122">
        <v>42370</v>
      </c>
      <c r="E887" s="122">
        <v>42735</v>
      </c>
      <c r="F887" s="122">
        <v>42370</v>
      </c>
      <c r="G887" s="122">
        <v>42735</v>
      </c>
      <c r="H887" s="40" t="s">
        <v>1</v>
      </c>
      <c r="I887" s="78">
        <f>I888+I889+I890+I891+I892+I893</f>
        <v>73075.400000000009</v>
      </c>
      <c r="J887" s="78">
        <f>J888+J889+J890+J891+J892+J893</f>
        <v>72865.46308999999</v>
      </c>
      <c r="K887" s="57">
        <f>J887/I887*100</f>
        <v>99.71271192494325</v>
      </c>
      <c r="L887" s="57">
        <f t="shared" si="133"/>
        <v>209.93691000001854</v>
      </c>
      <c r="M887" s="185"/>
      <c r="O887" s="42"/>
    </row>
    <row r="888" spans="1:15" s="41" customFormat="1" ht="16.5" hidden="1" customHeight="1" x14ac:dyDescent="0.25">
      <c r="A888" s="132"/>
      <c r="B888" s="178"/>
      <c r="C888" s="126"/>
      <c r="D888" s="123"/>
      <c r="E888" s="123"/>
      <c r="F888" s="123"/>
      <c r="G888" s="123"/>
      <c r="H888" s="40" t="s">
        <v>14</v>
      </c>
      <c r="I888" s="78">
        <f t="shared" ref="I888" si="149">SUM(I895,I930,I944,I1014,I1000,I979)</f>
        <v>0</v>
      </c>
      <c r="J888" s="78">
        <f t="shared" ref="J888" si="150">SUM(J895,J930,J944,J1014,J1000,J979)</f>
        <v>0</v>
      </c>
      <c r="K888" s="57"/>
      <c r="L888" s="57"/>
      <c r="M888" s="186"/>
      <c r="O888" s="42"/>
    </row>
    <row r="889" spans="1:15" s="41" customFormat="1" ht="16.5" hidden="1" customHeight="1" x14ac:dyDescent="0.25">
      <c r="A889" s="132"/>
      <c r="B889" s="178"/>
      <c r="C889" s="126"/>
      <c r="D889" s="123"/>
      <c r="E889" s="123"/>
      <c r="F889" s="123"/>
      <c r="G889" s="123"/>
      <c r="H889" s="40" t="s">
        <v>15</v>
      </c>
      <c r="I889" s="78">
        <f t="shared" ref="I889" si="151">SUM(I896,I931,I945,I1015,I1001,I980)</f>
        <v>69320.3</v>
      </c>
      <c r="J889" s="78">
        <f t="shared" ref="J889" si="152">SUM(J896,J931,J945,J1015,J1001,J980)</f>
        <v>69320.206999999995</v>
      </c>
      <c r="K889" s="57">
        <f>J889/I889*100</f>
        <v>99.999865840165143</v>
      </c>
      <c r="L889" s="57"/>
      <c r="M889" s="186"/>
      <c r="O889" s="42"/>
    </row>
    <row r="890" spans="1:15" s="41" customFormat="1" ht="16.5" hidden="1" customHeight="1" x14ac:dyDescent="0.25">
      <c r="A890" s="132"/>
      <c r="B890" s="178"/>
      <c r="C890" s="126"/>
      <c r="D890" s="123"/>
      <c r="E890" s="123"/>
      <c r="F890" s="123"/>
      <c r="G890" s="123"/>
      <c r="H890" s="40" t="s">
        <v>9</v>
      </c>
      <c r="I890" s="78">
        <f t="shared" ref="I890" si="153">SUM(I897,I932,I946,I1016,I1002,I981)</f>
        <v>3755.1000000000004</v>
      </c>
      <c r="J890" s="78">
        <f t="shared" ref="J890" si="154">SUM(J897,J932,J946,J1016,J1002,J981)</f>
        <v>3545.2560899999999</v>
      </c>
      <c r="K890" s="57">
        <f>J890/I890*100</f>
        <v>94.411762403131732</v>
      </c>
      <c r="L890" s="57">
        <f t="shared" si="133"/>
        <v>209.84391000000051</v>
      </c>
      <c r="M890" s="186"/>
      <c r="O890" s="42"/>
    </row>
    <row r="891" spans="1:15" s="41" customFormat="1" ht="16.5" hidden="1" customHeight="1" x14ac:dyDescent="0.25">
      <c r="A891" s="132"/>
      <c r="B891" s="178"/>
      <c r="C891" s="126"/>
      <c r="D891" s="123"/>
      <c r="E891" s="123"/>
      <c r="F891" s="123"/>
      <c r="G891" s="123"/>
      <c r="H891" s="40" t="s">
        <v>16</v>
      </c>
      <c r="I891" s="78">
        <f t="shared" ref="I891" si="155">SUM(I898,I933,I947,I1017,I1003,I982)</f>
        <v>0</v>
      </c>
      <c r="J891" s="78">
        <f t="shared" ref="J891" si="156">SUM(J898,J933,J947,J1017,J1003,J982)</f>
        <v>0</v>
      </c>
      <c r="K891" s="57"/>
      <c r="L891" s="57"/>
      <c r="M891" s="186"/>
      <c r="O891" s="42"/>
    </row>
    <row r="892" spans="1:15" s="41" customFormat="1" ht="16.5" hidden="1" customHeight="1" x14ac:dyDescent="0.25">
      <c r="A892" s="132"/>
      <c r="B892" s="178"/>
      <c r="C892" s="126"/>
      <c r="D892" s="123"/>
      <c r="E892" s="123"/>
      <c r="F892" s="123"/>
      <c r="G892" s="123"/>
      <c r="H892" s="40" t="s">
        <v>17</v>
      </c>
      <c r="I892" s="78">
        <f t="shared" ref="I892" si="157">SUM(I899,I934,I948,I1018,I1004,I983)</f>
        <v>0</v>
      </c>
      <c r="J892" s="78">
        <f t="shared" ref="J892" si="158">SUM(J899,J934,J948,J1018,J1004,J983)</f>
        <v>0</v>
      </c>
      <c r="K892" s="57"/>
      <c r="L892" s="57"/>
      <c r="M892" s="186"/>
      <c r="O892" s="42"/>
    </row>
    <row r="893" spans="1:15" s="41" customFormat="1" ht="16.5" hidden="1" customHeight="1" x14ac:dyDescent="0.25">
      <c r="A893" s="133"/>
      <c r="B893" s="179"/>
      <c r="C893" s="127"/>
      <c r="D893" s="124"/>
      <c r="E893" s="124"/>
      <c r="F893" s="124"/>
      <c r="G893" s="124"/>
      <c r="H893" s="40" t="s">
        <v>13</v>
      </c>
      <c r="I893" s="78">
        <f t="shared" ref="I893" si="159">SUM(I900,I935,I949,I1019,I1005,I984)</f>
        <v>0</v>
      </c>
      <c r="J893" s="78">
        <f t="shared" ref="J893" si="160">SUM(J900,J935,J949,J1019,J1005,J984)</f>
        <v>0</v>
      </c>
      <c r="K893" s="57"/>
      <c r="L893" s="57"/>
      <c r="M893" s="187"/>
      <c r="O893" s="42"/>
    </row>
    <row r="894" spans="1:15" s="2" customFormat="1" ht="16.5" hidden="1" customHeight="1" x14ac:dyDescent="0.25">
      <c r="A894" s="131" t="s">
        <v>68</v>
      </c>
      <c r="B894" s="113" t="s">
        <v>78</v>
      </c>
      <c r="C894" s="119" t="s">
        <v>384</v>
      </c>
      <c r="D894" s="96">
        <v>42370</v>
      </c>
      <c r="E894" s="96">
        <v>42735</v>
      </c>
      <c r="F894" s="96">
        <v>42370</v>
      </c>
      <c r="G894" s="96">
        <v>42735</v>
      </c>
      <c r="H894" s="4" t="s">
        <v>1</v>
      </c>
      <c r="I894" s="80">
        <f>SUM(I895:I900)</f>
        <v>857.8</v>
      </c>
      <c r="J894" s="80">
        <f>SUM(J895:J900)</f>
        <v>857.77800000000002</v>
      </c>
      <c r="K894" s="64">
        <f>J894/I894*100</f>
        <v>99.997435299603637</v>
      </c>
      <c r="L894" s="64">
        <f t="shared" si="133"/>
        <v>2.1999999999934516E-2</v>
      </c>
      <c r="M894" s="128"/>
      <c r="O894" s="3"/>
    </row>
    <row r="895" spans="1:15" s="2" customFormat="1" hidden="1" x14ac:dyDescent="0.25">
      <c r="A895" s="132"/>
      <c r="B895" s="114"/>
      <c r="C895" s="120"/>
      <c r="D895" s="97"/>
      <c r="E895" s="97"/>
      <c r="F895" s="97"/>
      <c r="G895" s="97"/>
      <c r="H895" s="4" t="s">
        <v>14</v>
      </c>
      <c r="I895" s="80">
        <f>I902+I909+I916+I923</f>
        <v>0</v>
      </c>
      <c r="J895" s="80">
        <f>J902+J909+J916+J923</f>
        <v>0</v>
      </c>
      <c r="K895" s="64"/>
      <c r="L895" s="64"/>
      <c r="M895" s="129"/>
      <c r="O895" s="3"/>
    </row>
    <row r="896" spans="1:15" s="2" customFormat="1" hidden="1" x14ac:dyDescent="0.25">
      <c r="A896" s="132"/>
      <c r="B896" s="114"/>
      <c r="C896" s="120"/>
      <c r="D896" s="97"/>
      <c r="E896" s="97"/>
      <c r="F896" s="97"/>
      <c r="G896" s="97"/>
      <c r="H896" s="4" t="s">
        <v>15</v>
      </c>
      <c r="I896" s="80">
        <f t="shared" ref="I896:J900" si="161">I903+I910+I917+I924</f>
        <v>814.9</v>
      </c>
      <c r="J896" s="80">
        <f t="shared" si="161"/>
        <v>814.87900000000002</v>
      </c>
      <c r="K896" s="64"/>
      <c r="L896" s="64"/>
      <c r="M896" s="129"/>
      <c r="O896" s="3"/>
    </row>
    <row r="897" spans="1:15" s="2" customFormat="1" hidden="1" x14ac:dyDescent="0.25">
      <c r="A897" s="132"/>
      <c r="B897" s="114"/>
      <c r="C897" s="120"/>
      <c r="D897" s="97"/>
      <c r="E897" s="97"/>
      <c r="F897" s="97"/>
      <c r="G897" s="97"/>
      <c r="H897" s="4" t="s">
        <v>9</v>
      </c>
      <c r="I897" s="80">
        <f t="shared" si="161"/>
        <v>42.9</v>
      </c>
      <c r="J897" s="80">
        <f t="shared" si="161"/>
        <v>42.899000000000001</v>
      </c>
      <c r="K897" s="64">
        <f t="shared" ref="K897" si="162">J897/I897*100</f>
        <v>99.997668997668995</v>
      </c>
      <c r="L897" s="64">
        <f t="shared" si="133"/>
        <v>9.9999999999766942E-4</v>
      </c>
      <c r="M897" s="129"/>
      <c r="O897" s="3"/>
    </row>
    <row r="898" spans="1:15" s="2" customFormat="1" hidden="1" x14ac:dyDescent="0.25">
      <c r="A898" s="132"/>
      <c r="B898" s="114"/>
      <c r="C898" s="120"/>
      <c r="D898" s="97"/>
      <c r="E898" s="97"/>
      <c r="F898" s="97"/>
      <c r="G898" s="97"/>
      <c r="H898" s="4" t="s">
        <v>16</v>
      </c>
      <c r="I898" s="80">
        <f t="shared" si="161"/>
        <v>0</v>
      </c>
      <c r="J898" s="80">
        <f t="shared" si="161"/>
        <v>0</v>
      </c>
      <c r="K898" s="64"/>
      <c r="L898" s="64"/>
      <c r="M898" s="129"/>
      <c r="O898" s="3"/>
    </row>
    <row r="899" spans="1:15" s="2" customFormat="1" hidden="1" x14ac:dyDescent="0.25">
      <c r="A899" s="132"/>
      <c r="B899" s="114"/>
      <c r="C899" s="120"/>
      <c r="D899" s="97"/>
      <c r="E899" s="97"/>
      <c r="F899" s="97"/>
      <c r="G899" s="97"/>
      <c r="H899" s="4" t="s">
        <v>17</v>
      </c>
      <c r="I899" s="80">
        <f t="shared" si="161"/>
        <v>0</v>
      </c>
      <c r="J899" s="80">
        <f t="shared" si="161"/>
        <v>0</v>
      </c>
      <c r="K899" s="64"/>
      <c r="L899" s="64"/>
      <c r="M899" s="129"/>
      <c r="O899" s="3"/>
    </row>
    <row r="900" spans="1:15" s="2" customFormat="1" hidden="1" x14ac:dyDescent="0.25">
      <c r="A900" s="133"/>
      <c r="B900" s="115"/>
      <c r="C900" s="121"/>
      <c r="D900" s="98"/>
      <c r="E900" s="98"/>
      <c r="F900" s="98"/>
      <c r="G900" s="98"/>
      <c r="H900" s="4" t="s">
        <v>13</v>
      </c>
      <c r="I900" s="80">
        <f t="shared" si="161"/>
        <v>0</v>
      </c>
      <c r="J900" s="80">
        <f t="shared" si="161"/>
        <v>0</v>
      </c>
      <c r="K900" s="64"/>
      <c r="L900" s="64"/>
      <c r="M900" s="130"/>
      <c r="O900" s="3"/>
    </row>
    <row r="901" spans="1:15" s="2" customFormat="1" ht="16.5" hidden="1" customHeight="1" x14ac:dyDescent="0.25">
      <c r="A901" s="116" t="s">
        <v>70</v>
      </c>
      <c r="B901" s="113" t="s">
        <v>425</v>
      </c>
      <c r="C901" s="119" t="s">
        <v>384</v>
      </c>
      <c r="D901" s="96">
        <v>42370</v>
      </c>
      <c r="E901" s="96">
        <v>42735</v>
      </c>
      <c r="F901" s="96">
        <v>42370</v>
      </c>
      <c r="G901" s="96">
        <v>42735</v>
      </c>
      <c r="H901" s="4" t="s">
        <v>1</v>
      </c>
      <c r="I901" s="80">
        <f>I904</f>
        <v>0</v>
      </c>
      <c r="J901" s="76">
        <f>SUM(J902:J907)</f>
        <v>0</v>
      </c>
      <c r="K901" s="64"/>
      <c r="L901" s="64">
        <f t="shared" si="133"/>
        <v>0</v>
      </c>
      <c r="M901" s="113" t="s">
        <v>387</v>
      </c>
      <c r="O901" s="3"/>
    </row>
    <row r="902" spans="1:15" s="2" customFormat="1" hidden="1" x14ac:dyDescent="0.25">
      <c r="A902" s="117"/>
      <c r="B902" s="114"/>
      <c r="C902" s="120"/>
      <c r="D902" s="97"/>
      <c r="E902" s="97"/>
      <c r="F902" s="97"/>
      <c r="G902" s="97"/>
      <c r="H902" s="4" t="s">
        <v>14</v>
      </c>
      <c r="I902" s="80"/>
      <c r="J902" s="76"/>
      <c r="K902" s="64"/>
      <c r="L902" s="64"/>
      <c r="M902" s="114"/>
      <c r="O902" s="3"/>
    </row>
    <row r="903" spans="1:15" s="2" customFormat="1" hidden="1" x14ac:dyDescent="0.25">
      <c r="A903" s="117"/>
      <c r="B903" s="114"/>
      <c r="C903" s="120"/>
      <c r="D903" s="97"/>
      <c r="E903" s="97"/>
      <c r="F903" s="97"/>
      <c r="G903" s="97"/>
      <c r="H903" s="4" t="s">
        <v>15</v>
      </c>
      <c r="I903" s="80"/>
      <c r="J903" s="76"/>
      <c r="K903" s="64"/>
      <c r="L903" s="64"/>
      <c r="M903" s="114"/>
      <c r="O903" s="3"/>
    </row>
    <row r="904" spans="1:15" s="2" customFormat="1" hidden="1" x14ac:dyDescent="0.25">
      <c r="A904" s="117"/>
      <c r="B904" s="114"/>
      <c r="C904" s="120"/>
      <c r="D904" s="97"/>
      <c r="E904" s="97"/>
      <c r="F904" s="97"/>
      <c r="G904" s="97"/>
      <c r="H904" s="4" t="s">
        <v>9</v>
      </c>
      <c r="I904" s="80">
        <v>0</v>
      </c>
      <c r="J904" s="80">
        <v>0</v>
      </c>
      <c r="K904" s="64"/>
      <c r="L904" s="64">
        <f t="shared" ref="L904:L960" si="163">I904-J904</f>
        <v>0</v>
      </c>
      <c r="M904" s="114"/>
      <c r="O904" s="3"/>
    </row>
    <row r="905" spans="1:15" s="2" customFormat="1" hidden="1" x14ac:dyDescent="0.25">
      <c r="A905" s="117"/>
      <c r="B905" s="114"/>
      <c r="C905" s="120"/>
      <c r="D905" s="97"/>
      <c r="E905" s="97"/>
      <c r="F905" s="97"/>
      <c r="G905" s="97"/>
      <c r="H905" s="4" t="s">
        <v>16</v>
      </c>
      <c r="I905" s="80"/>
      <c r="J905" s="76"/>
      <c r="K905" s="64"/>
      <c r="L905" s="64"/>
      <c r="M905" s="114"/>
      <c r="O905" s="3"/>
    </row>
    <row r="906" spans="1:15" s="2" customFormat="1" hidden="1" x14ac:dyDescent="0.25">
      <c r="A906" s="117"/>
      <c r="B906" s="114"/>
      <c r="C906" s="120"/>
      <c r="D906" s="97"/>
      <c r="E906" s="97"/>
      <c r="F906" s="97"/>
      <c r="G906" s="97"/>
      <c r="H906" s="4" t="s">
        <v>17</v>
      </c>
      <c r="I906" s="80"/>
      <c r="J906" s="76"/>
      <c r="K906" s="64"/>
      <c r="L906" s="64"/>
      <c r="M906" s="114"/>
      <c r="O906" s="3"/>
    </row>
    <row r="907" spans="1:15" s="2" customFormat="1" hidden="1" x14ac:dyDescent="0.25">
      <c r="A907" s="118"/>
      <c r="B907" s="115"/>
      <c r="C907" s="121"/>
      <c r="D907" s="98"/>
      <c r="E907" s="98"/>
      <c r="F907" s="98"/>
      <c r="G907" s="98"/>
      <c r="H907" s="4" t="s">
        <v>13</v>
      </c>
      <c r="I907" s="80"/>
      <c r="J907" s="76"/>
      <c r="K907" s="64"/>
      <c r="L907" s="64"/>
      <c r="M907" s="115"/>
      <c r="O907" s="3"/>
    </row>
    <row r="908" spans="1:15" s="2" customFormat="1" ht="16.5" hidden="1" customHeight="1" x14ac:dyDescent="0.25">
      <c r="A908" s="116" t="s">
        <v>72</v>
      </c>
      <c r="B908" s="113" t="s">
        <v>96</v>
      </c>
      <c r="C908" s="119" t="s">
        <v>384</v>
      </c>
      <c r="D908" s="96">
        <v>42370</v>
      </c>
      <c r="E908" s="96">
        <v>42735</v>
      </c>
      <c r="F908" s="96">
        <v>42370</v>
      </c>
      <c r="G908" s="96">
        <v>42735</v>
      </c>
      <c r="H908" s="4" t="s">
        <v>1</v>
      </c>
      <c r="I908" s="80"/>
      <c r="J908" s="80"/>
      <c r="K908" s="64"/>
      <c r="L908" s="64"/>
      <c r="M908" s="113" t="s">
        <v>386</v>
      </c>
      <c r="O908" s="3"/>
    </row>
    <row r="909" spans="1:15" s="2" customFormat="1" hidden="1" x14ac:dyDescent="0.25">
      <c r="A909" s="117"/>
      <c r="B909" s="114"/>
      <c r="C909" s="120"/>
      <c r="D909" s="97"/>
      <c r="E909" s="97"/>
      <c r="F909" s="97"/>
      <c r="G909" s="97"/>
      <c r="H909" s="4" t="s">
        <v>14</v>
      </c>
      <c r="I909" s="80"/>
      <c r="J909" s="76"/>
      <c r="K909" s="64"/>
      <c r="L909" s="64"/>
      <c r="M909" s="114"/>
      <c r="O909" s="3"/>
    </row>
    <row r="910" spans="1:15" s="2" customFormat="1" hidden="1" x14ac:dyDescent="0.25">
      <c r="A910" s="117"/>
      <c r="B910" s="114"/>
      <c r="C910" s="120"/>
      <c r="D910" s="97"/>
      <c r="E910" s="97"/>
      <c r="F910" s="97"/>
      <c r="G910" s="97"/>
      <c r="H910" s="4" t="s">
        <v>15</v>
      </c>
      <c r="I910" s="80"/>
      <c r="J910" s="76"/>
      <c r="K910" s="64"/>
      <c r="L910" s="64"/>
      <c r="M910" s="114"/>
      <c r="O910" s="3"/>
    </row>
    <row r="911" spans="1:15" s="2" customFormat="1" hidden="1" x14ac:dyDescent="0.25">
      <c r="A911" s="117"/>
      <c r="B911" s="114"/>
      <c r="C911" s="120"/>
      <c r="D911" s="97"/>
      <c r="E911" s="97"/>
      <c r="F911" s="97"/>
      <c r="G911" s="97"/>
      <c r="H911" s="4" t="s">
        <v>9</v>
      </c>
      <c r="I911" s="80">
        <v>0</v>
      </c>
      <c r="J911" s="80">
        <v>0</v>
      </c>
      <c r="K911" s="64"/>
      <c r="L911" s="64"/>
      <c r="M911" s="114"/>
      <c r="O911" s="3"/>
    </row>
    <row r="912" spans="1:15" s="2" customFormat="1" hidden="1" x14ac:dyDescent="0.25">
      <c r="A912" s="117"/>
      <c r="B912" s="114"/>
      <c r="C912" s="120"/>
      <c r="D912" s="97"/>
      <c r="E912" s="97"/>
      <c r="F912" s="97"/>
      <c r="G912" s="97"/>
      <c r="H912" s="4" t="s">
        <v>16</v>
      </c>
      <c r="I912" s="80"/>
      <c r="J912" s="76"/>
      <c r="K912" s="64"/>
      <c r="L912" s="64"/>
      <c r="M912" s="114"/>
      <c r="O912" s="3"/>
    </row>
    <row r="913" spans="1:15" s="2" customFormat="1" hidden="1" x14ac:dyDescent="0.25">
      <c r="A913" s="117"/>
      <c r="B913" s="114"/>
      <c r="C913" s="120"/>
      <c r="D913" s="97"/>
      <c r="E913" s="97"/>
      <c r="F913" s="97"/>
      <c r="G913" s="97"/>
      <c r="H913" s="4" t="s">
        <v>17</v>
      </c>
      <c r="I913" s="80"/>
      <c r="J913" s="76"/>
      <c r="K913" s="64"/>
      <c r="L913" s="64"/>
      <c r="M913" s="114"/>
      <c r="O913" s="3"/>
    </row>
    <row r="914" spans="1:15" s="2" customFormat="1" hidden="1" x14ac:dyDescent="0.25">
      <c r="A914" s="118"/>
      <c r="B914" s="115"/>
      <c r="C914" s="121"/>
      <c r="D914" s="98"/>
      <c r="E914" s="98"/>
      <c r="F914" s="98"/>
      <c r="G914" s="98"/>
      <c r="H914" s="4" t="s">
        <v>13</v>
      </c>
      <c r="I914" s="80"/>
      <c r="J914" s="76"/>
      <c r="K914" s="64"/>
      <c r="L914" s="64"/>
      <c r="M914" s="115"/>
      <c r="O914" s="3"/>
    </row>
    <row r="915" spans="1:15" s="2" customFormat="1" ht="16.5" hidden="1" customHeight="1" x14ac:dyDescent="0.25">
      <c r="A915" s="116" t="s">
        <v>225</v>
      </c>
      <c r="B915" s="113" t="s">
        <v>426</v>
      </c>
      <c r="C915" s="119" t="s">
        <v>384</v>
      </c>
      <c r="D915" s="96">
        <v>42370</v>
      </c>
      <c r="E915" s="96">
        <v>42735</v>
      </c>
      <c r="F915" s="96">
        <v>42370</v>
      </c>
      <c r="G915" s="96">
        <v>42735</v>
      </c>
      <c r="H915" s="4" t="s">
        <v>1</v>
      </c>
      <c r="I915" s="80">
        <f>I917+I918</f>
        <v>857.8</v>
      </c>
      <c r="J915" s="80">
        <f>SUM(J917:J918)</f>
        <v>857.77800000000002</v>
      </c>
      <c r="K915" s="64"/>
      <c r="L915" s="64"/>
      <c r="M915" s="113" t="s">
        <v>387</v>
      </c>
      <c r="O915" s="3"/>
    </row>
    <row r="916" spans="1:15" s="2" customFormat="1" hidden="1" x14ac:dyDescent="0.25">
      <c r="A916" s="117"/>
      <c r="B916" s="114"/>
      <c r="C916" s="120"/>
      <c r="D916" s="97"/>
      <c r="E916" s="97"/>
      <c r="F916" s="97"/>
      <c r="G916" s="97"/>
      <c r="H916" s="4" t="s">
        <v>14</v>
      </c>
      <c r="I916" s="80"/>
      <c r="J916" s="76"/>
      <c r="K916" s="64"/>
      <c r="L916" s="64"/>
      <c r="M916" s="114"/>
      <c r="O916" s="3"/>
    </row>
    <row r="917" spans="1:15" s="2" customFormat="1" hidden="1" x14ac:dyDescent="0.25">
      <c r="A917" s="117"/>
      <c r="B917" s="114"/>
      <c r="C917" s="120"/>
      <c r="D917" s="97"/>
      <c r="E917" s="97"/>
      <c r="F917" s="97"/>
      <c r="G917" s="97"/>
      <c r="H917" s="4" t="s">
        <v>15</v>
      </c>
      <c r="I917" s="80">
        <v>814.9</v>
      </c>
      <c r="J917" s="76">
        <v>814.87900000000002</v>
      </c>
      <c r="K917" s="64"/>
      <c r="L917" s="64"/>
      <c r="M917" s="114"/>
      <c r="O917" s="3"/>
    </row>
    <row r="918" spans="1:15" s="2" customFormat="1" hidden="1" x14ac:dyDescent="0.25">
      <c r="A918" s="117"/>
      <c r="B918" s="114"/>
      <c r="C918" s="120"/>
      <c r="D918" s="97"/>
      <c r="E918" s="97"/>
      <c r="F918" s="97"/>
      <c r="G918" s="97"/>
      <c r="H918" s="4" t="s">
        <v>9</v>
      </c>
      <c r="I918" s="80">
        <v>42.9</v>
      </c>
      <c r="J918" s="76">
        <v>42.899000000000001</v>
      </c>
      <c r="K918" s="64"/>
      <c r="L918" s="64"/>
      <c r="M918" s="114"/>
      <c r="O918" s="3"/>
    </row>
    <row r="919" spans="1:15" s="2" customFormat="1" hidden="1" x14ac:dyDescent="0.25">
      <c r="A919" s="117"/>
      <c r="B919" s="114"/>
      <c r="C919" s="120"/>
      <c r="D919" s="97"/>
      <c r="E919" s="97"/>
      <c r="F919" s="97"/>
      <c r="G919" s="97"/>
      <c r="H919" s="4" t="s">
        <v>16</v>
      </c>
      <c r="I919" s="80"/>
      <c r="J919" s="76"/>
      <c r="K919" s="64"/>
      <c r="L919" s="64"/>
      <c r="M919" s="114"/>
      <c r="O919" s="3"/>
    </row>
    <row r="920" spans="1:15" s="2" customFormat="1" hidden="1" x14ac:dyDescent="0.25">
      <c r="A920" s="117"/>
      <c r="B920" s="114"/>
      <c r="C920" s="120"/>
      <c r="D920" s="97"/>
      <c r="E920" s="97"/>
      <c r="F920" s="97"/>
      <c r="G920" s="97"/>
      <c r="H920" s="4" t="s">
        <v>17</v>
      </c>
      <c r="I920" s="80"/>
      <c r="J920" s="76"/>
      <c r="K920" s="64"/>
      <c r="L920" s="64"/>
      <c r="M920" s="114"/>
      <c r="O920" s="3"/>
    </row>
    <row r="921" spans="1:15" s="2" customFormat="1" ht="23.25" hidden="1" customHeight="1" x14ac:dyDescent="0.25">
      <c r="A921" s="118"/>
      <c r="B921" s="115"/>
      <c r="C921" s="121"/>
      <c r="D921" s="98"/>
      <c r="E921" s="98"/>
      <c r="F921" s="98"/>
      <c r="G921" s="98"/>
      <c r="H921" s="4" t="s">
        <v>13</v>
      </c>
      <c r="I921" s="80"/>
      <c r="J921" s="76"/>
      <c r="K921" s="64"/>
      <c r="L921" s="64"/>
      <c r="M921" s="115"/>
      <c r="O921" s="3"/>
    </row>
    <row r="922" spans="1:15" s="2" customFormat="1" ht="16.5" hidden="1" customHeight="1" x14ac:dyDescent="0.25">
      <c r="A922" s="116" t="s">
        <v>383</v>
      </c>
      <c r="B922" s="113" t="s">
        <v>385</v>
      </c>
      <c r="C922" s="119" t="s">
        <v>384</v>
      </c>
      <c r="D922" s="96">
        <v>42370</v>
      </c>
      <c r="E922" s="96">
        <v>42735</v>
      </c>
      <c r="F922" s="96">
        <v>42370</v>
      </c>
      <c r="G922" s="96">
        <v>42735</v>
      </c>
      <c r="H922" s="4" t="s">
        <v>1</v>
      </c>
      <c r="I922" s="80">
        <v>0</v>
      </c>
      <c r="J922" s="80">
        <f>SUM(J924:J925)</f>
        <v>0</v>
      </c>
      <c r="K922" s="64"/>
      <c r="L922" s="64"/>
      <c r="M922" s="113" t="s">
        <v>387</v>
      </c>
      <c r="O922" s="3"/>
    </row>
    <row r="923" spans="1:15" s="2" customFormat="1" hidden="1" x14ac:dyDescent="0.25">
      <c r="A923" s="117"/>
      <c r="B923" s="114"/>
      <c r="C923" s="120"/>
      <c r="D923" s="97"/>
      <c r="E923" s="97"/>
      <c r="F923" s="97"/>
      <c r="G923" s="97"/>
      <c r="H923" s="4" t="s">
        <v>14</v>
      </c>
      <c r="I923" s="80"/>
      <c r="J923" s="76"/>
      <c r="K923" s="64"/>
      <c r="L923" s="64"/>
      <c r="M923" s="114"/>
      <c r="O923" s="3"/>
    </row>
    <row r="924" spans="1:15" s="2" customFormat="1" hidden="1" x14ac:dyDescent="0.25">
      <c r="A924" s="117"/>
      <c r="B924" s="114"/>
      <c r="C924" s="120"/>
      <c r="D924" s="97"/>
      <c r="E924" s="97"/>
      <c r="F924" s="97"/>
      <c r="G924" s="97"/>
      <c r="H924" s="4" t="s">
        <v>15</v>
      </c>
      <c r="I924" s="80"/>
      <c r="J924" s="80"/>
      <c r="K924" s="64"/>
      <c r="L924" s="64"/>
      <c r="M924" s="114"/>
      <c r="O924" s="3"/>
    </row>
    <row r="925" spans="1:15" s="2" customFormat="1" hidden="1" x14ac:dyDescent="0.25">
      <c r="A925" s="117"/>
      <c r="B925" s="114"/>
      <c r="C925" s="120"/>
      <c r="D925" s="97"/>
      <c r="E925" s="97"/>
      <c r="F925" s="97"/>
      <c r="G925" s="97"/>
      <c r="H925" s="4" t="s">
        <v>9</v>
      </c>
      <c r="I925" s="80"/>
      <c r="J925" s="80"/>
      <c r="K925" s="64"/>
      <c r="L925" s="64"/>
      <c r="M925" s="114"/>
      <c r="O925" s="3"/>
    </row>
    <row r="926" spans="1:15" s="2" customFormat="1" hidden="1" x14ac:dyDescent="0.25">
      <c r="A926" s="117"/>
      <c r="B926" s="114"/>
      <c r="C926" s="120"/>
      <c r="D926" s="97"/>
      <c r="E926" s="97"/>
      <c r="F926" s="97"/>
      <c r="G926" s="97"/>
      <c r="H926" s="4" t="s">
        <v>16</v>
      </c>
      <c r="I926" s="80"/>
      <c r="J926" s="76"/>
      <c r="K926" s="64"/>
      <c r="L926" s="64"/>
      <c r="M926" s="114"/>
      <c r="O926" s="3"/>
    </row>
    <row r="927" spans="1:15" s="2" customFormat="1" hidden="1" x14ac:dyDescent="0.25">
      <c r="A927" s="117"/>
      <c r="B927" s="114"/>
      <c r="C927" s="120"/>
      <c r="D927" s="97"/>
      <c r="E927" s="97"/>
      <c r="F927" s="97"/>
      <c r="G927" s="97"/>
      <c r="H927" s="4" t="s">
        <v>17</v>
      </c>
      <c r="I927" s="80"/>
      <c r="J927" s="76"/>
      <c r="K927" s="64"/>
      <c r="L927" s="64"/>
      <c r="M927" s="114"/>
      <c r="O927" s="3"/>
    </row>
    <row r="928" spans="1:15" s="2" customFormat="1" ht="23.25" hidden="1" customHeight="1" x14ac:dyDescent="0.25">
      <c r="A928" s="118"/>
      <c r="B928" s="115"/>
      <c r="C928" s="121"/>
      <c r="D928" s="98"/>
      <c r="E928" s="98"/>
      <c r="F928" s="98"/>
      <c r="G928" s="98"/>
      <c r="H928" s="4" t="s">
        <v>13</v>
      </c>
      <c r="I928" s="80"/>
      <c r="J928" s="76"/>
      <c r="K928" s="64"/>
      <c r="L928" s="64"/>
      <c r="M928" s="115"/>
      <c r="O928" s="3"/>
    </row>
    <row r="929" spans="1:15" s="2" customFormat="1" ht="16.5" hidden="1" customHeight="1" x14ac:dyDescent="0.25">
      <c r="A929" s="131" t="s">
        <v>74</v>
      </c>
      <c r="B929" s="113" t="s">
        <v>83</v>
      </c>
      <c r="C929" s="119" t="s">
        <v>389</v>
      </c>
      <c r="D929" s="96">
        <v>42370</v>
      </c>
      <c r="E929" s="96">
        <v>42735</v>
      </c>
      <c r="F929" s="96">
        <v>42370</v>
      </c>
      <c r="G929" s="96">
        <v>42735</v>
      </c>
      <c r="H929" s="4" t="s">
        <v>1</v>
      </c>
      <c r="I929" s="80">
        <f>SUM(I930:I935)</f>
        <v>100</v>
      </c>
      <c r="J929" s="76">
        <f>SUM(J930:J935)</f>
        <v>0</v>
      </c>
      <c r="K929" s="64">
        <v>0</v>
      </c>
      <c r="L929" s="64">
        <f t="shared" si="163"/>
        <v>100</v>
      </c>
      <c r="M929" s="206"/>
      <c r="O929" s="3"/>
    </row>
    <row r="930" spans="1:15" s="2" customFormat="1" hidden="1" x14ac:dyDescent="0.25">
      <c r="A930" s="132"/>
      <c r="B930" s="114"/>
      <c r="C930" s="120"/>
      <c r="D930" s="97"/>
      <c r="E930" s="97"/>
      <c r="F930" s="97"/>
      <c r="G930" s="97"/>
      <c r="H930" s="4" t="s">
        <v>14</v>
      </c>
      <c r="I930" s="80"/>
      <c r="J930" s="76"/>
      <c r="K930" s="64"/>
      <c r="L930" s="64"/>
      <c r="M930" s="224"/>
      <c r="O930" s="3"/>
    </row>
    <row r="931" spans="1:15" s="2" customFormat="1" hidden="1" x14ac:dyDescent="0.25">
      <c r="A931" s="132"/>
      <c r="B931" s="114"/>
      <c r="C931" s="120"/>
      <c r="D931" s="97"/>
      <c r="E931" s="97"/>
      <c r="F931" s="97"/>
      <c r="G931" s="97"/>
      <c r="H931" s="4" t="s">
        <v>15</v>
      </c>
      <c r="I931" s="80"/>
      <c r="J931" s="76"/>
      <c r="K931" s="64"/>
      <c r="L931" s="64"/>
      <c r="M931" s="224"/>
      <c r="O931" s="3"/>
    </row>
    <row r="932" spans="1:15" s="2" customFormat="1" hidden="1" x14ac:dyDescent="0.25">
      <c r="A932" s="132"/>
      <c r="B932" s="114"/>
      <c r="C932" s="120"/>
      <c r="D932" s="97"/>
      <c r="E932" s="97"/>
      <c r="F932" s="97"/>
      <c r="G932" s="97"/>
      <c r="H932" s="4" t="s">
        <v>9</v>
      </c>
      <c r="I932" s="80">
        <f>I939</f>
        <v>100</v>
      </c>
      <c r="J932" s="76">
        <f>J939</f>
        <v>0</v>
      </c>
      <c r="K932" s="64">
        <v>0</v>
      </c>
      <c r="L932" s="64">
        <f t="shared" si="163"/>
        <v>100</v>
      </c>
      <c r="M932" s="224"/>
      <c r="O932" s="3"/>
    </row>
    <row r="933" spans="1:15" s="2" customFormat="1" hidden="1" x14ac:dyDescent="0.25">
      <c r="A933" s="132"/>
      <c r="B933" s="114"/>
      <c r="C933" s="120"/>
      <c r="D933" s="97"/>
      <c r="E933" s="97"/>
      <c r="F933" s="97"/>
      <c r="G933" s="97"/>
      <c r="H933" s="4" t="s">
        <v>16</v>
      </c>
      <c r="I933" s="80"/>
      <c r="J933" s="76"/>
      <c r="K933" s="64"/>
      <c r="L933" s="64"/>
      <c r="M933" s="224"/>
      <c r="O933" s="3"/>
    </row>
    <row r="934" spans="1:15" s="2" customFormat="1" hidden="1" x14ac:dyDescent="0.25">
      <c r="A934" s="132"/>
      <c r="B934" s="114"/>
      <c r="C934" s="120"/>
      <c r="D934" s="97"/>
      <c r="E934" s="97"/>
      <c r="F934" s="97"/>
      <c r="G934" s="97"/>
      <c r="H934" s="4" t="s">
        <v>17</v>
      </c>
      <c r="I934" s="80"/>
      <c r="J934" s="76"/>
      <c r="K934" s="64"/>
      <c r="L934" s="64"/>
      <c r="M934" s="224"/>
      <c r="O934" s="3"/>
    </row>
    <row r="935" spans="1:15" s="2" customFormat="1" hidden="1" x14ac:dyDescent="0.25">
      <c r="A935" s="133"/>
      <c r="B935" s="115"/>
      <c r="C935" s="121"/>
      <c r="D935" s="98"/>
      <c r="E935" s="98"/>
      <c r="F935" s="98"/>
      <c r="G935" s="98"/>
      <c r="H935" s="4" t="s">
        <v>13</v>
      </c>
      <c r="I935" s="80"/>
      <c r="J935" s="76"/>
      <c r="K935" s="64"/>
      <c r="L935" s="64"/>
      <c r="M935" s="207"/>
      <c r="O935" s="3"/>
    </row>
    <row r="936" spans="1:15" s="2" customFormat="1" ht="16.5" hidden="1" customHeight="1" x14ac:dyDescent="0.25">
      <c r="A936" s="116" t="s">
        <v>76</v>
      </c>
      <c r="B936" s="113" t="s">
        <v>88</v>
      </c>
      <c r="C936" s="119" t="s">
        <v>389</v>
      </c>
      <c r="D936" s="96">
        <v>42370</v>
      </c>
      <c r="E936" s="96">
        <v>42735</v>
      </c>
      <c r="F936" s="96">
        <v>42370</v>
      </c>
      <c r="G936" s="96">
        <v>42735</v>
      </c>
      <c r="H936" s="4" t="s">
        <v>1</v>
      </c>
      <c r="I936" s="80">
        <f>SUM(I937:I942)</f>
        <v>100</v>
      </c>
      <c r="J936" s="80">
        <f>SUM(J937:J942)</f>
        <v>0</v>
      </c>
      <c r="K936" s="64">
        <v>0</v>
      </c>
      <c r="L936" s="64">
        <f t="shared" si="163"/>
        <v>100</v>
      </c>
      <c r="M936" s="206" t="s">
        <v>335</v>
      </c>
      <c r="O936" s="3"/>
    </row>
    <row r="937" spans="1:15" s="2" customFormat="1" hidden="1" x14ac:dyDescent="0.25">
      <c r="A937" s="117"/>
      <c r="B937" s="114"/>
      <c r="C937" s="120"/>
      <c r="D937" s="97"/>
      <c r="E937" s="97"/>
      <c r="F937" s="97"/>
      <c r="G937" s="97"/>
      <c r="H937" s="4" t="s">
        <v>14</v>
      </c>
      <c r="I937" s="80"/>
      <c r="J937" s="76"/>
      <c r="K937" s="64"/>
      <c r="L937" s="64"/>
      <c r="M937" s="224"/>
      <c r="O937" s="3"/>
    </row>
    <row r="938" spans="1:15" s="2" customFormat="1" hidden="1" x14ac:dyDescent="0.25">
      <c r="A938" s="117"/>
      <c r="B938" s="114"/>
      <c r="C938" s="120"/>
      <c r="D938" s="97"/>
      <c r="E938" s="97"/>
      <c r="F938" s="97"/>
      <c r="G938" s="97"/>
      <c r="H938" s="4" t="s">
        <v>15</v>
      </c>
      <c r="I938" s="80"/>
      <c r="J938" s="76"/>
      <c r="K938" s="64"/>
      <c r="L938" s="64"/>
      <c r="M938" s="224"/>
      <c r="O938" s="3"/>
    </row>
    <row r="939" spans="1:15" s="2" customFormat="1" hidden="1" x14ac:dyDescent="0.25">
      <c r="A939" s="117"/>
      <c r="B939" s="114"/>
      <c r="C939" s="120"/>
      <c r="D939" s="97"/>
      <c r="E939" s="97"/>
      <c r="F939" s="97"/>
      <c r="G939" s="97"/>
      <c r="H939" s="4" t="s">
        <v>9</v>
      </c>
      <c r="I939" s="80">
        <v>100</v>
      </c>
      <c r="J939" s="76">
        <v>0</v>
      </c>
      <c r="K939" s="64">
        <v>0</v>
      </c>
      <c r="L939" s="64">
        <f t="shared" si="163"/>
        <v>100</v>
      </c>
      <c r="M939" s="224"/>
      <c r="O939" s="3"/>
    </row>
    <row r="940" spans="1:15" s="2" customFormat="1" hidden="1" x14ac:dyDescent="0.25">
      <c r="A940" s="117"/>
      <c r="B940" s="114"/>
      <c r="C940" s="120"/>
      <c r="D940" s="97"/>
      <c r="E940" s="97"/>
      <c r="F940" s="97"/>
      <c r="G940" s="97"/>
      <c r="H940" s="4" t="s">
        <v>16</v>
      </c>
      <c r="I940" s="80"/>
      <c r="J940" s="76"/>
      <c r="K940" s="64"/>
      <c r="L940" s="64"/>
      <c r="M940" s="224"/>
      <c r="O940" s="3"/>
    </row>
    <row r="941" spans="1:15" s="2" customFormat="1" hidden="1" x14ac:dyDescent="0.25">
      <c r="A941" s="117"/>
      <c r="B941" s="114"/>
      <c r="C941" s="120"/>
      <c r="D941" s="97"/>
      <c r="E941" s="97"/>
      <c r="F941" s="97"/>
      <c r="G941" s="97"/>
      <c r="H941" s="4" t="s">
        <v>17</v>
      </c>
      <c r="I941" s="80"/>
      <c r="J941" s="76"/>
      <c r="K941" s="64"/>
      <c r="L941" s="64"/>
      <c r="M941" s="224"/>
      <c r="O941" s="3"/>
    </row>
    <row r="942" spans="1:15" s="2" customFormat="1" hidden="1" x14ac:dyDescent="0.25">
      <c r="A942" s="118"/>
      <c r="B942" s="115"/>
      <c r="C942" s="121"/>
      <c r="D942" s="98"/>
      <c r="E942" s="98"/>
      <c r="F942" s="98"/>
      <c r="G942" s="98"/>
      <c r="H942" s="4" t="s">
        <v>13</v>
      </c>
      <c r="I942" s="80"/>
      <c r="J942" s="76"/>
      <c r="K942" s="64"/>
      <c r="L942" s="64"/>
      <c r="M942" s="207"/>
      <c r="O942" s="3"/>
    </row>
    <row r="943" spans="1:15" s="2" customFormat="1" ht="20.25" hidden="1" customHeight="1" x14ac:dyDescent="0.25">
      <c r="A943" s="131" t="s">
        <v>169</v>
      </c>
      <c r="B943" s="113" t="s">
        <v>390</v>
      </c>
      <c r="C943" s="119" t="s">
        <v>198</v>
      </c>
      <c r="D943" s="96">
        <v>42370</v>
      </c>
      <c r="E943" s="96">
        <v>42735</v>
      </c>
      <c r="F943" s="96">
        <v>42370</v>
      </c>
      <c r="G943" s="96">
        <v>42735</v>
      </c>
      <c r="H943" s="4" t="s">
        <v>1</v>
      </c>
      <c r="I943" s="80">
        <f>SUM(I944:I949)</f>
        <v>21997.8</v>
      </c>
      <c r="J943" s="80">
        <f>SUM(J944:J949)</f>
        <v>21887.95709</v>
      </c>
      <c r="K943" s="64">
        <f>J943/I943*100</f>
        <v>99.500664111865731</v>
      </c>
      <c r="L943" s="64">
        <f t="shared" si="163"/>
        <v>109.84290999999939</v>
      </c>
      <c r="M943" s="113"/>
      <c r="O943" s="3"/>
    </row>
    <row r="944" spans="1:15" s="2" customFormat="1" hidden="1" x14ac:dyDescent="0.25">
      <c r="A944" s="132"/>
      <c r="B944" s="114"/>
      <c r="C944" s="120"/>
      <c r="D944" s="97"/>
      <c r="E944" s="97"/>
      <c r="F944" s="97"/>
      <c r="G944" s="97"/>
      <c r="H944" s="4" t="s">
        <v>14</v>
      </c>
      <c r="I944" s="80">
        <f>I951+I965+I972</f>
        <v>0</v>
      </c>
      <c r="J944" s="80">
        <f>J951+J965+J972</f>
        <v>0</v>
      </c>
      <c r="K944" s="64"/>
      <c r="L944" s="64"/>
      <c r="M944" s="114"/>
      <c r="O944" s="3"/>
    </row>
    <row r="945" spans="1:15" s="2" customFormat="1" hidden="1" x14ac:dyDescent="0.25">
      <c r="A945" s="132"/>
      <c r="B945" s="114"/>
      <c r="C945" s="120"/>
      <c r="D945" s="97"/>
      <c r="E945" s="97"/>
      <c r="F945" s="97"/>
      <c r="G945" s="97"/>
      <c r="H945" s="4" t="s">
        <v>15</v>
      </c>
      <c r="I945" s="80">
        <f t="shared" ref="I945" si="164">I952+I966+I973</f>
        <v>18508</v>
      </c>
      <c r="J945" s="80">
        <f t="shared" ref="J945:J949" si="165">J952+J966+J973</f>
        <v>18508</v>
      </c>
      <c r="K945" s="64"/>
      <c r="L945" s="64"/>
      <c r="M945" s="114"/>
      <c r="O945" s="3"/>
    </row>
    <row r="946" spans="1:15" s="2" customFormat="1" hidden="1" x14ac:dyDescent="0.25">
      <c r="A946" s="132"/>
      <c r="B946" s="114"/>
      <c r="C946" s="120"/>
      <c r="D946" s="97"/>
      <c r="E946" s="97"/>
      <c r="F946" s="97"/>
      <c r="G946" s="97"/>
      <c r="H946" s="4" t="s">
        <v>9</v>
      </c>
      <c r="I946" s="80">
        <f t="shared" ref="I946" si="166">I953+I967+I974</f>
        <v>3489.8</v>
      </c>
      <c r="J946" s="80">
        <f t="shared" si="165"/>
        <v>3379.9570899999999</v>
      </c>
      <c r="K946" s="64">
        <f t="shared" ref="K946" si="167">J946/I946*100</f>
        <v>96.8524583070663</v>
      </c>
      <c r="L946" s="64">
        <f t="shared" si="163"/>
        <v>109.8429100000003</v>
      </c>
      <c r="M946" s="114"/>
      <c r="O946" s="3"/>
    </row>
    <row r="947" spans="1:15" s="2" customFormat="1" hidden="1" x14ac:dyDescent="0.25">
      <c r="A947" s="132"/>
      <c r="B947" s="114"/>
      <c r="C947" s="120"/>
      <c r="D947" s="97"/>
      <c r="E947" s="97"/>
      <c r="F947" s="97"/>
      <c r="G947" s="97"/>
      <c r="H947" s="4" t="s">
        <v>16</v>
      </c>
      <c r="I947" s="80">
        <f t="shared" ref="I947" si="168">I954+I968+I975</f>
        <v>0</v>
      </c>
      <c r="J947" s="80">
        <f t="shared" si="165"/>
        <v>0</v>
      </c>
      <c r="K947" s="64"/>
      <c r="L947" s="64"/>
      <c r="M947" s="114"/>
      <c r="O947" s="3"/>
    </row>
    <row r="948" spans="1:15" s="2" customFormat="1" hidden="1" x14ac:dyDescent="0.25">
      <c r="A948" s="132"/>
      <c r="B948" s="114"/>
      <c r="C948" s="120"/>
      <c r="D948" s="97"/>
      <c r="E948" s="97"/>
      <c r="F948" s="97"/>
      <c r="G948" s="97"/>
      <c r="H948" s="4" t="s">
        <v>17</v>
      </c>
      <c r="I948" s="80">
        <f t="shared" ref="I948" si="169">I955+I969+I976</f>
        <v>0</v>
      </c>
      <c r="J948" s="80">
        <f t="shared" si="165"/>
        <v>0</v>
      </c>
      <c r="K948" s="64"/>
      <c r="L948" s="64"/>
      <c r="M948" s="114"/>
      <c r="O948" s="3"/>
    </row>
    <row r="949" spans="1:15" s="2" customFormat="1" hidden="1" x14ac:dyDescent="0.25">
      <c r="A949" s="133"/>
      <c r="B949" s="115"/>
      <c r="C949" s="121"/>
      <c r="D949" s="98"/>
      <c r="E949" s="98"/>
      <c r="F949" s="98"/>
      <c r="G949" s="98"/>
      <c r="H949" s="4" t="s">
        <v>13</v>
      </c>
      <c r="I949" s="80">
        <f t="shared" ref="I949" si="170">I956+I970+I977</f>
        <v>0</v>
      </c>
      <c r="J949" s="80">
        <f t="shared" si="165"/>
        <v>0</v>
      </c>
      <c r="K949" s="64"/>
      <c r="L949" s="64"/>
      <c r="M949" s="115"/>
      <c r="O949" s="3"/>
    </row>
    <row r="950" spans="1:15" s="2" customFormat="1" ht="16.5" hidden="1" customHeight="1" x14ac:dyDescent="0.25">
      <c r="A950" s="116" t="s">
        <v>170</v>
      </c>
      <c r="B950" s="113" t="s">
        <v>90</v>
      </c>
      <c r="C950" s="119" t="s">
        <v>198</v>
      </c>
      <c r="D950" s="96">
        <v>42370</v>
      </c>
      <c r="E950" s="96">
        <v>42735</v>
      </c>
      <c r="F950" s="96">
        <v>42370</v>
      </c>
      <c r="G950" s="96">
        <v>42735</v>
      </c>
      <c r="H950" s="4" t="s">
        <v>1</v>
      </c>
      <c r="I950" s="80">
        <f>SUM(I951:I956)</f>
        <v>19483</v>
      </c>
      <c r="J950" s="80">
        <f>SUM(J951:J956)</f>
        <v>19483</v>
      </c>
      <c r="K950" s="64">
        <f>J950/I950*100</f>
        <v>100</v>
      </c>
      <c r="L950" s="64">
        <f t="shared" si="163"/>
        <v>0</v>
      </c>
      <c r="M950" s="113" t="s">
        <v>429</v>
      </c>
      <c r="O950" s="3"/>
    </row>
    <row r="951" spans="1:15" s="2" customFormat="1" hidden="1" x14ac:dyDescent="0.25">
      <c r="A951" s="117"/>
      <c r="B951" s="114"/>
      <c r="C951" s="120"/>
      <c r="D951" s="97"/>
      <c r="E951" s="97"/>
      <c r="F951" s="97"/>
      <c r="G951" s="97"/>
      <c r="H951" s="4" t="s">
        <v>14</v>
      </c>
      <c r="I951" s="80"/>
      <c r="J951" s="80"/>
      <c r="K951" s="64"/>
      <c r="L951" s="64"/>
      <c r="M951" s="114"/>
      <c r="O951" s="3"/>
    </row>
    <row r="952" spans="1:15" s="2" customFormat="1" hidden="1" x14ac:dyDescent="0.25">
      <c r="A952" s="117"/>
      <c r="B952" s="114"/>
      <c r="C952" s="120"/>
      <c r="D952" s="97"/>
      <c r="E952" s="97"/>
      <c r="F952" s="97"/>
      <c r="G952" s="97"/>
      <c r="H952" s="4" t="s">
        <v>15</v>
      </c>
      <c r="I952" s="80">
        <f>I959</f>
        <v>18508</v>
      </c>
      <c r="J952" s="80">
        <f>J959</f>
        <v>18508</v>
      </c>
      <c r="K952" s="64">
        <f t="shared" ref="K952:K974" si="171">J952/I952*100</f>
        <v>100</v>
      </c>
      <c r="L952" s="64"/>
      <c r="M952" s="114"/>
      <c r="O952" s="3"/>
    </row>
    <row r="953" spans="1:15" s="2" customFormat="1" hidden="1" x14ac:dyDescent="0.25">
      <c r="A953" s="117"/>
      <c r="B953" s="114"/>
      <c r="C953" s="120"/>
      <c r="D953" s="97"/>
      <c r="E953" s="97"/>
      <c r="F953" s="97"/>
      <c r="G953" s="97"/>
      <c r="H953" s="4" t="s">
        <v>9</v>
      </c>
      <c r="I953" s="80">
        <f>I960</f>
        <v>975</v>
      </c>
      <c r="J953" s="80">
        <f>J960</f>
        <v>975</v>
      </c>
      <c r="K953" s="64">
        <f t="shared" si="171"/>
        <v>100</v>
      </c>
      <c r="L953" s="64">
        <f t="shared" si="163"/>
        <v>0</v>
      </c>
      <c r="M953" s="114"/>
      <c r="O953" s="3"/>
    </row>
    <row r="954" spans="1:15" s="2" customFormat="1" hidden="1" x14ac:dyDescent="0.25">
      <c r="A954" s="117"/>
      <c r="B954" s="114"/>
      <c r="C954" s="120"/>
      <c r="D954" s="97"/>
      <c r="E954" s="97"/>
      <c r="F954" s="97"/>
      <c r="G954" s="97"/>
      <c r="H954" s="4" t="s">
        <v>16</v>
      </c>
      <c r="I954" s="80"/>
      <c r="J954" s="80"/>
      <c r="K954" s="64"/>
      <c r="L954" s="64"/>
      <c r="M954" s="114"/>
      <c r="O954" s="3"/>
    </row>
    <row r="955" spans="1:15" s="2" customFormat="1" hidden="1" x14ac:dyDescent="0.25">
      <c r="A955" s="117"/>
      <c r="B955" s="114"/>
      <c r="C955" s="120"/>
      <c r="D955" s="97"/>
      <c r="E955" s="97"/>
      <c r="F955" s="97"/>
      <c r="G955" s="97"/>
      <c r="H955" s="4" t="s">
        <v>17</v>
      </c>
      <c r="I955" s="80"/>
      <c r="J955" s="80"/>
      <c r="K955" s="64"/>
      <c r="L955" s="64"/>
      <c r="M955" s="114"/>
      <c r="O955" s="3"/>
    </row>
    <row r="956" spans="1:15" s="2" customFormat="1" hidden="1" x14ac:dyDescent="0.25">
      <c r="A956" s="118"/>
      <c r="B956" s="115"/>
      <c r="C956" s="121"/>
      <c r="D956" s="98"/>
      <c r="E956" s="98"/>
      <c r="F956" s="98"/>
      <c r="G956" s="98"/>
      <c r="H956" s="4" t="s">
        <v>13</v>
      </c>
      <c r="I956" s="80"/>
      <c r="J956" s="80"/>
      <c r="K956" s="64"/>
      <c r="L956" s="64"/>
      <c r="M956" s="115"/>
      <c r="O956" s="3"/>
    </row>
    <row r="957" spans="1:15" s="2" customFormat="1" ht="16.5" hidden="1" customHeight="1" x14ac:dyDescent="0.25">
      <c r="A957" s="116" t="s">
        <v>216</v>
      </c>
      <c r="B957" s="113" t="s">
        <v>217</v>
      </c>
      <c r="C957" s="119" t="s">
        <v>198</v>
      </c>
      <c r="D957" s="96">
        <v>42370</v>
      </c>
      <c r="E957" s="96">
        <v>42735</v>
      </c>
      <c r="F957" s="96">
        <v>42370</v>
      </c>
      <c r="G957" s="96">
        <v>42735</v>
      </c>
      <c r="H957" s="4" t="s">
        <v>1</v>
      </c>
      <c r="I957" s="80">
        <f>SUM(I958:I963)</f>
        <v>19483</v>
      </c>
      <c r="J957" s="80">
        <f>SUM(J958:J963)</f>
        <v>19483</v>
      </c>
      <c r="K957" s="64">
        <f t="shared" si="171"/>
        <v>100</v>
      </c>
      <c r="L957" s="64">
        <f t="shared" si="163"/>
        <v>0</v>
      </c>
      <c r="M957" s="113" t="s">
        <v>429</v>
      </c>
      <c r="O957" s="3"/>
    </row>
    <row r="958" spans="1:15" s="2" customFormat="1" hidden="1" x14ac:dyDescent="0.25">
      <c r="A958" s="117"/>
      <c r="B958" s="114"/>
      <c r="C958" s="120"/>
      <c r="D958" s="97"/>
      <c r="E958" s="97"/>
      <c r="F958" s="97"/>
      <c r="G958" s="97"/>
      <c r="H958" s="4" t="s">
        <v>14</v>
      </c>
      <c r="I958" s="80"/>
      <c r="J958" s="80"/>
      <c r="K958" s="64"/>
      <c r="L958" s="64">
        <f t="shared" si="163"/>
        <v>0</v>
      </c>
      <c r="M958" s="114"/>
      <c r="O958" s="3"/>
    </row>
    <row r="959" spans="1:15" s="2" customFormat="1" hidden="1" x14ac:dyDescent="0.25">
      <c r="A959" s="117"/>
      <c r="B959" s="114"/>
      <c r="C959" s="120"/>
      <c r="D959" s="97"/>
      <c r="E959" s="97"/>
      <c r="F959" s="97"/>
      <c r="G959" s="97"/>
      <c r="H959" s="4" t="s">
        <v>15</v>
      </c>
      <c r="I959" s="76">
        <v>18508</v>
      </c>
      <c r="J959" s="76">
        <v>18508</v>
      </c>
      <c r="K959" s="64">
        <f t="shared" si="171"/>
        <v>100</v>
      </c>
      <c r="L959" s="64">
        <f t="shared" si="163"/>
        <v>0</v>
      </c>
      <c r="M959" s="114"/>
      <c r="O959" s="3"/>
    </row>
    <row r="960" spans="1:15" s="2" customFormat="1" hidden="1" x14ac:dyDescent="0.25">
      <c r="A960" s="117"/>
      <c r="B960" s="114"/>
      <c r="C960" s="120"/>
      <c r="D960" s="97"/>
      <c r="E960" s="97"/>
      <c r="F960" s="97"/>
      <c r="G960" s="97"/>
      <c r="H960" s="4" t="s">
        <v>9</v>
      </c>
      <c r="I960" s="80">
        <v>975</v>
      </c>
      <c r="J960" s="80">
        <v>975</v>
      </c>
      <c r="K960" s="64">
        <f t="shared" si="171"/>
        <v>100</v>
      </c>
      <c r="L960" s="64">
        <f t="shared" si="163"/>
        <v>0</v>
      </c>
      <c r="M960" s="114"/>
      <c r="O960" s="3"/>
    </row>
    <row r="961" spans="1:15" s="2" customFormat="1" hidden="1" x14ac:dyDescent="0.25">
      <c r="A961" s="117"/>
      <c r="B961" s="114"/>
      <c r="C961" s="120"/>
      <c r="D961" s="97"/>
      <c r="E961" s="97"/>
      <c r="F961" s="97"/>
      <c r="G961" s="97"/>
      <c r="H961" s="4" t="s">
        <v>16</v>
      </c>
      <c r="I961" s="80"/>
      <c r="J961" s="80"/>
      <c r="K961" s="64"/>
      <c r="L961" s="64"/>
      <c r="M961" s="114"/>
      <c r="O961" s="3"/>
    </row>
    <row r="962" spans="1:15" s="2" customFormat="1" hidden="1" x14ac:dyDescent="0.25">
      <c r="A962" s="117"/>
      <c r="B962" s="114"/>
      <c r="C962" s="120"/>
      <c r="D962" s="97"/>
      <c r="E962" s="97"/>
      <c r="F962" s="97"/>
      <c r="G962" s="97"/>
      <c r="H962" s="4" t="s">
        <v>17</v>
      </c>
      <c r="I962" s="80"/>
      <c r="J962" s="80"/>
      <c r="K962" s="64"/>
      <c r="L962" s="64"/>
      <c r="M962" s="114"/>
      <c r="O962" s="3"/>
    </row>
    <row r="963" spans="1:15" s="2" customFormat="1" ht="15.75" hidden="1" customHeight="1" x14ac:dyDescent="0.25">
      <c r="A963" s="118"/>
      <c r="B963" s="115"/>
      <c r="C963" s="121"/>
      <c r="D963" s="98"/>
      <c r="E963" s="98"/>
      <c r="F963" s="98"/>
      <c r="G963" s="98"/>
      <c r="H963" s="4" t="s">
        <v>13</v>
      </c>
      <c r="I963" s="80"/>
      <c r="J963" s="80"/>
      <c r="K963" s="64"/>
      <c r="L963" s="64"/>
      <c r="M963" s="115"/>
      <c r="O963" s="3"/>
    </row>
    <row r="964" spans="1:15" s="2" customFormat="1" ht="16.5" hidden="1" customHeight="1" x14ac:dyDescent="0.25">
      <c r="A964" s="116" t="s">
        <v>171</v>
      </c>
      <c r="B964" s="113" t="s">
        <v>210</v>
      </c>
      <c r="C964" s="119" t="s">
        <v>198</v>
      </c>
      <c r="D964" s="96">
        <v>42370</v>
      </c>
      <c r="E964" s="96">
        <v>42735</v>
      </c>
      <c r="F964" s="96">
        <v>42370</v>
      </c>
      <c r="G964" s="96">
        <v>42735</v>
      </c>
      <c r="H964" s="4" t="s">
        <v>1</v>
      </c>
      <c r="I964" s="80">
        <f>SUM(I965:I970)</f>
        <v>2369.3200000000002</v>
      </c>
      <c r="J964" s="80">
        <f>SUM(J965:J970)</f>
        <v>2343.9427000000001</v>
      </c>
      <c r="K964" s="64">
        <f t="shared" si="171"/>
        <v>98.928920534161691</v>
      </c>
      <c r="L964" s="64">
        <f t="shared" ref="L964:L1037" si="172">I964-J964</f>
        <v>25.377300000000105</v>
      </c>
      <c r="M964" s="113" t="s">
        <v>391</v>
      </c>
      <c r="O964" s="3"/>
    </row>
    <row r="965" spans="1:15" s="2" customFormat="1" hidden="1" x14ac:dyDescent="0.25">
      <c r="A965" s="117"/>
      <c r="B965" s="114"/>
      <c r="C965" s="120"/>
      <c r="D965" s="97"/>
      <c r="E965" s="97"/>
      <c r="F965" s="97"/>
      <c r="G965" s="97"/>
      <c r="H965" s="4" t="s">
        <v>14</v>
      </c>
      <c r="I965" s="80"/>
      <c r="J965" s="80"/>
      <c r="K965" s="64"/>
      <c r="L965" s="64"/>
      <c r="M965" s="114"/>
      <c r="O965" s="3"/>
    </row>
    <row r="966" spans="1:15" s="2" customFormat="1" hidden="1" x14ac:dyDescent="0.25">
      <c r="A966" s="117"/>
      <c r="B966" s="114"/>
      <c r="C966" s="120"/>
      <c r="D966" s="97"/>
      <c r="E966" s="97"/>
      <c r="F966" s="97"/>
      <c r="G966" s="97"/>
      <c r="H966" s="4" t="s">
        <v>15</v>
      </c>
      <c r="I966" s="80"/>
      <c r="J966" s="80"/>
      <c r="K966" s="64"/>
      <c r="L966" s="64"/>
      <c r="M966" s="114"/>
      <c r="O966" s="3"/>
    </row>
    <row r="967" spans="1:15" s="2" customFormat="1" hidden="1" x14ac:dyDescent="0.25">
      <c r="A967" s="117"/>
      <c r="B967" s="114"/>
      <c r="C967" s="120"/>
      <c r="D967" s="97"/>
      <c r="E967" s="97"/>
      <c r="F967" s="97"/>
      <c r="G967" s="97"/>
      <c r="H967" s="4" t="s">
        <v>9</v>
      </c>
      <c r="I967" s="80">
        <v>2369.3200000000002</v>
      </c>
      <c r="J967" s="80">
        <v>2343.9427000000001</v>
      </c>
      <c r="K967" s="64">
        <f t="shared" si="171"/>
        <v>98.928920534161691</v>
      </c>
      <c r="L967" s="64">
        <f t="shared" si="172"/>
        <v>25.377300000000105</v>
      </c>
      <c r="M967" s="114"/>
      <c r="O967" s="12"/>
    </row>
    <row r="968" spans="1:15" s="2" customFormat="1" hidden="1" x14ac:dyDescent="0.25">
      <c r="A968" s="117"/>
      <c r="B968" s="114"/>
      <c r="C968" s="120"/>
      <c r="D968" s="97"/>
      <c r="E968" s="97"/>
      <c r="F968" s="97"/>
      <c r="G968" s="97"/>
      <c r="H968" s="4" t="s">
        <v>16</v>
      </c>
      <c r="I968" s="80"/>
      <c r="J968" s="80"/>
      <c r="K968" s="64"/>
      <c r="L968" s="64"/>
      <c r="M968" s="114"/>
      <c r="O968" s="3"/>
    </row>
    <row r="969" spans="1:15" s="2" customFormat="1" hidden="1" x14ac:dyDescent="0.25">
      <c r="A969" s="117"/>
      <c r="B969" s="114"/>
      <c r="C969" s="120"/>
      <c r="D969" s="97"/>
      <c r="E969" s="97"/>
      <c r="F969" s="97"/>
      <c r="G969" s="97"/>
      <c r="H969" s="4" t="s">
        <v>17</v>
      </c>
      <c r="I969" s="80"/>
      <c r="J969" s="80"/>
      <c r="K969" s="64"/>
      <c r="L969" s="64"/>
      <c r="M969" s="114"/>
      <c r="O969" s="3"/>
    </row>
    <row r="970" spans="1:15" s="2" customFormat="1" hidden="1" x14ac:dyDescent="0.25">
      <c r="A970" s="118"/>
      <c r="B970" s="115"/>
      <c r="C970" s="121"/>
      <c r="D970" s="98"/>
      <c r="E970" s="98"/>
      <c r="F970" s="98"/>
      <c r="G970" s="98"/>
      <c r="H970" s="4" t="s">
        <v>13</v>
      </c>
      <c r="I970" s="80"/>
      <c r="J970" s="80"/>
      <c r="K970" s="64"/>
      <c r="L970" s="64"/>
      <c r="M970" s="115"/>
      <c r="O970" s="3"/>
    </row>
    <row r="971" spans="1:15" s="2" customFormat="1" ht="16.5" hidden="1" customHeight="1" x14ac:dyDescent="0.25">
      <c r="A971" s="116" t="s">
        <v>172</v>
      </c>
      <c r="B971" s="113" t="s">
        <v>211</v>
      </c>
      <c r="C971" s="119" t="s">
        <v>198</v>
      </c>
      <c r="D971" s="96">
        <v>42370</v>
      </c>
      <c r="E971" s="96">
        <v>42735</v>
      </c>
      <c r="F971" s="96">
        <v>42370</v>
      </c>
      <c r="G971" s="96">
        <v>42735</v>
      </c>
      <c r="H971" s="4" t="s">
        <v>1</v>
      </c>
      <c r="I971" s="80">
        <f>SUM(I972:I977)</f>
        <v>145.47999999999999</v>
      </c>
      <c r="J971" s="80">
        <f>SUM(J972:J977)</f>
        <v>61.014389999999999</v>
      </c>
      <c r="K971" s="64">
        <f t="shared" si="171"/>
        <v>41.940053615617266</v>
      </c>
      <c r="L971" s="64">
        <f t="shared" si="172"/>
        <v>84.465609999999998</v>
      </c>
      <c r="M971" s="113" t="s">
        <v>392</v>
      </c>
      <c r="O971" s="3"/>
    </row>
    <row r="972" spans="1:15" s="2" customFormat="1" hidden="1" x14ac:dyDescent="0.25">
      <c r="A972" s="117"/>
      <c r="B972" s="114"/>
      <c r="C972" s="120"/>
      <c r="D972" s="97"/>
      <c r="E972" s="97"/>
      <c r="F972" s="97"/>
      <c r="G972" s="97"/>
      <c r="H972" s="4" t="s">
        <v>14</v>
      </c>
      <c r="I972" s="80"/>
      <c r="J972" s="80"/>
      <c r="K972" s="64"/>
      <c r="L972" s="64"/>
      <c r="M972" s="114"/>
      <c r="O972" s="3"/>
    </row>
    <row r="973" spans="1:15" s="2" customFormat="1" hidden="1" x14ac:dyDescent="0.25">
      <c r="A973" s="117"/>
      <c r="B973" s="114"/>
      <c r="C973" s="120"/>
      <c r="D973" s="97"/>
      <c r="E973" s="97"/>
      <c r="F973" s="97"/>
      <c r="G973" s="97"/>
      <c r="H973" s="4" t="s">
        <v>15</v>
      </c>
      <c r="I973" s="80"/>
      <c r="J973" s="80"/>
      <c r="K973" s="64"/>
      <c r="L973" s="64"/>
      <c r="M973" s="114"/>
      <c r="O973" s="3"/>
    </row>
    <row r="974" spans="1:15" s="2" customFormat="1" hidden="1" x14ac:dyDescent="0.25">
      <c r="A974" s="117"/>
      <c r="B974" s="114"/>
      <c r="C974" s="120"/>
      <c r="D974" s="97"/>
      <c r="E974" s="97"/>
      <c r="F974" s="97"/>
      <c r="G974" s="97"/>
      <c r="H974" s="4" t="s">
        <v>9</v>
      </c>
      <c r="I974" s="80">
        <v>145.47999999999999</v>
      </c>
      <c r="J974" s="80">
        <v>61.014389999999999</v>
      </c>
      <c r="K974" s="64">
        <f t="shared" si="171"/>
        <v>41.940053615617266</v>
      </c>
      <c r="L974" s="64">
        <f t="shared" si="172"/>
        <v>84.465609999999998</v>
      </c>
      <c r="M974" s="114"/>
      <c r="O974" s="12"/>
    </row>
    <row r="975" spans="1:15" s="2" customFormat="1" hidden="1" x14ac:dyDescent="0.25">
      <c r="A975" s="117"/>
      <c r="B975" s="114"/>
      <c r="C975" s="120"/>
      <c r="D975" s="97"/>
      <c r="E975" s="97"/>
      <c r="F975" s="97"/>
      <c r="G975" s="97"/>
      <c r="H975" s="4" t="s">
        <v>16</v>
      </c>
      <c r="I975" s="80"/>
      <c r="J975" s="80"/>
      <c r="K975" s="64"/>
      <c r="L975" s="64"/>
      <c r="M975" s="114"/>
      <c r="O975" s="3"/>
    </row>
    <row r="976" spans="1:15" s="2" customFormat="1" hidden="1" x14ac:dyDescent="0.25">
      <c r="A976" s="117"/>
      <c r="B976" s="114"/>
      <c r="C976" s="120"/>
      <c r="D976" s="97"/>
      <c r="E976" s="97"/>
      <c r="F976" s="97"/>
      <c r="G976" s="97"/>
      <c r="H976" s="4" t="s">
        <v>17</v>
      </c>
      <c r="I976" s="80"/>
      <c r="J976" s="80"/>
      <c r="K976" s="64"/>
      <c r="L976" s="64"/>
      <c r="M976" s="114"/>
      <c r="O976" s="3"/>
    </row>
    <row r="977" spans="1:15" s="2" customFormat="1" ht="31.5" hidden="1" customHeight="1" x14ac:dyDescent="0.25">
      <c r="A977" s="118"/>
      <c r="B977" s="115"/>
      <c r="C977" s="121"/>
      <c r="D977" s="98"/>
      <c r="E977" s="98"/>
      <c r="F977" s="98"/>
      <c r="G977" s="98"/>
      <c r="H977" s="4" t="s">
        <v>13</v>
      </c>
      <c r="I977" s="80"/>
      <c r="J977" s="80"/>
      <c r="K977" s="64"/>
      <c r="L977" s="64"/>
      <c r="M977" s="115"/>
      <c r="O977" s="3"/>
    </row>
    <row r="978" spans="1:15" s="2" customFormat="1" ht="18" hidden="1" customHeight="1" x14ac:dyDescent="0.25">
      <c r="A978" s="131" t="s">
        <v>173</v>
      </c>
      <c r="B978" s="113" t="s">
        <v>237</v>
      </c>
      <c r="C978" s="119" t="s">
        <v>198</v>
      </c>
      <c r="D978" s="96">
        <v>42370</v>
      </c>
      <c r="E978" s="96">
        <v>42735</v>
      </c>
      <c r="F978" s="96">
        <v>42370</v>
      </c>
      <c r="G978" s="96">
        <v>42735</v>
      </c>
      <c r="H978" s="4" t="s">
        <v>1</v>
      </c>
      <c r="I978" s="80">
        <f>SUM(I979:I984)</f>
        <v>49997.4</v>
      </c>
      <c r="J978" s="80">
        <f>SUM(J979:J984)</f>
        <v>49997.328000000001</v>
      </c>
      <c r="K978" s="64">
        <f t="shared" ref="K978" si="173">J978/I978*100</f>
        <v>99.999855992511613</v>
      </c>
      <c r="L978" s="64">
        <f t="shared" ref="L978" si="174">I978-J978</f>
        <v>7.2000000000116415E-2</v>
      </c>
      <c r="M978" s="113"/>
      <c r="O978" s="3"/>
    </row>
    <row r="979" spans="1:15" s="2" customFormat="1" hidden="1" x14ac:dyDescent="0.25">
      <c r="A979" s="132"/>
      <c r="B979" s="114"/>
      <c r="C979" s="120"/>
      <c r="D979" s="97"/>
      <c r="E979" s="97"/>
      <c r="F979" s="97"/>
      <c r="G979" s="97"/>
      <c r="H979" s="4" t="s">
        <v>14</v>
      </c>
      <c r="I979" s="80"/>
      <c r="J979" s="80"/>
      <c r="K979" s="64"/>
      <c r="L979" s="64"/>
      <c r="M979" s="114"/>
      <c r="O979" s="3"/>
    </row>
    <row r="980" spans="1:15" s="2" customFormat="1" hidden="1" x14ac:dyDescent="0.25">
      <c r="A980" s="132"/>
      <c r="B980" s="114"/>
      <c r="C980" s="120"/>
      <c r="D980" s="97"/>
      <c r="E980" s="97"/>
      <c r="F980" s="97"/>
      <c r="G980" s="97"/>
      <c r="H980" s="4" t="s">
        <v>15</v>
      </c>
      <c r="I980" s="80">
        <f>I987+I994</f>
        <v>49997.4</v>
      </c>
      <c r="J980" s="80">
        <f>J987+J994</f>
        <v>49997.328000000001</v>
      </c>
      <c r="K980" s="64">
        <f t="shared" ref="K980" si="175">J980/I980*100</f>
        <v>99.999855992511613</v>
      </c>
      <c r="L980" s="64"/>
      <c r="M980" s="114"/>
      <c r="O980" s="3"/>
    </row>
    <row r="981" spans="1:15" s="2" customFormat="1" hidden="1" x14ac:dyDescent="0.25">
      <c r="A981" s="132"/>
      <c r="B981" s="114"/>
      <c r="C981" s="120"/>
      <c r="D981" s="97"/>
      <c r="E981" s="97"/>
      <c r="F981" s="97"/>
      <c r="G981" s="97"/>
      <c r="H981" s="4" t="s">
        <v>9</v>
      </c>
      <c r="I981" s="80">
        <f>I988+I995</f>
        <v>0</v>
      </c>
      <c r="J981" s="80">
        <f>J988+J995</f>
        <v>0</v>
      </c>
      <c r="K981" s="64"/>
      <c r="L981" s="64">
        <f t="shared" ref="L981" si="176">I981-J981</f>
        <v>0</v>
      </c>
      <c r="M981" s="114"/>
      <c r="O981" s="12"/>
    </row>
    <row r="982" spans="1:15" s="2" customFormat="1" hidden="1" x14ac:dyDescent="0.25">
      <c r="A982" s="132"/>
      <c r="B982" s="114"/>
      <c r="C982" s="120"/>
      <c r="D982" s="97"/>
      <c r="E982" s="97"/>
      <c r="F982" s="97"/>
      <c r="G982" s="97"/>
      <c r="H982" s="4" t="s">
        <v>16</v>
      </c>
      <c r="I982" s="80"/>
      <c r="J982" s="80"/>
      <c r="K982" s="64"/>
      <c r="L982" s="64"/>
      <c r="M982" s="114"/>
      <c r="O982" s="3"/>
    </row>
    <row r="983" spans="1:15" s="2" customFormat="1" hidden="1" x14ac:dyDescent="0.25">
      <c r="A983" s="132"/>
      <c r="B983" s="114"/>
      <c r="C983" s="120"/>
      <c r="D983" s="97"/>
      <c r="E983" s="97"/>
      <c r="F983" s="97"/>
      <c r="G983" s="97"/>
      <c r="H983" s="4" t="s">
        <v>17</v>
      </c>
      <c r="I983" s="80"/>
      <c r="J983" s="80"/>
      <c r="K983" s="64"/>
      <c r="L983" s="64"/>
      <c r="M983" s="114"/>
      <c r="O983" s="3"/>
    </row>
    <row r="984" spans="1:15" s="2" customFormat="1" hidden="1" x14ac:dyDescent="0.25">
      <c r="A984" s="133"/>
      <c r="B984" s="115"/>
      <c r="C984" s="121"/>
      <c r="D984" s="98"/>
      <c r="E984" s="98"/>
      <c r="F984" s="98"/>
      <c r="G984" s="98"/>
      <c r="H984" s="4" t="s">
        <v>13</v>
      </c>
      <c r="I984" s="80"/>
      <c r="J984" s="80"/>
      <c r="K984" s="64"/>
      <c r="L984" s="64"/>
      <c r="M984" s="115"/>
      <c r="O984" s="3"/>
    </row>
    <row r="985" spans="1:15" s="2" customFormat="1" ht="16.5" hidden="1" customHeight="1" x14ac:dyDescent="0.25">
      <c r="A985" s="116" t="s">
        <v>174</v>
      </c>
      <c r="B985" s="113" t="s">
        <v>393</v>
      </c>
      <c r="C985" s="119" t="s">
        <v>198</v>
      </c>
      <c r="D985" s="96">
        <v>42370</v>
      </c>
      <c r="E985" s="96">
        <v>42735</v>
      </c>
      <c r="F985" s="96">
        <v>42370</v>
      </c>
      <c r="G985" s="96">
        <v>42735</v>
      </c>
      <c r="H985" s="4" t="s">
        <v>1</v>
      </c>
      <c r="I985" s="80">
        <f>SUM(I986:I991)</f>
        <v>49997.4</v>
      </c>
      <c r="J985" s="80">
        <f>SUM(J986:J991)</f>
        <v>49997.328000000001</v>
      </c>
      <c r="K985" s="64">
        <f t="shared" ref="K985" si="177">J985/I985*100</f>
        <v>99.999855992511613</v>
      </c>
      <c r="L985" s="64">
        <f t="shared" si="172"/>
        <v>7.2000000000116415E-2</v>
      </c>
      <c r="M985" s="113" t="s">
        <v>430</v>
      </c>
      <c r="O985" s="3"/>
    </row>
    <row r="986" spans="1:15" s="2" customFormat="1" hidden="1" x14ac:dyDescent="0.25">
      <c r="A986" s="117"/>
      <c r="B986" s="114"/>
      <c r="C986" s="120"/>
      <c r="D986" s="97"/>
      <c r="E986" s="97"/>
      <c r="F986" s="97"/>
      <c r="G986" s="97"/>
      <c r="H986" s="4" t="s">
        <v>14</v>
      </c>
      <c r="I986" s="80"/>
      <c r="J986" s="76"/>
      <c r="K986" s="64"/>
      <c r="L986" s="64"/>
      <c r="M986" s="114"/>
      <c r="O986" s="3"/>
    </row>
    <row r="987" spans="1:15" s="2" customFormat="1" hidden="1" x14ac:dyDescent="0.25">
      <c r="A987" s="117"/>
      <c r="B987" s="114"/>
      <c r="C987" s="120"/>
      <c r="D987" s="97"/>
      <c r="E987" s="97"/>
      <c r="F987" s="97"/>
      <c r="G987" s="97"/>
      <c r="H987" s="4" t="s">
        <v>15</v>
      </c>
      <c r="I987" s="80">
        <v>49997.4</v>
      </c>
      <c r="J987" s="80">
        <v>49997.328000000001</v>
      </c>
      <c r="K987" s="64">
        <f t="shared" ref="K987" si="178">J987/I987*100</f>
        <v>99.999855992511613</v>
      </c>
      <c r="L987" s="64"/>
      <c r="M987" s="114"/>
      <c r="O987" s="3"/>
    </row>
    <row r="988" spans="1:15" s="2" customFormat="1" hidden="1" x14ac:dyDescent="0.25">
      <c r="A988" s="117"/>
      <c r="B988" s="114"/>
      <c r="C988" s="120"/>
      <c r="D988" s="97"/>
      <c r="E988" s="97"/>
      <c r="F988" s="97"/>
      <c r="G988" s="97"/>
      <c r="H988" s="4" t="s">
        <v>9</v>
      </c>
      <c r="I988" s="80">
        <v>0</v>
      </c>
      <c r="J988" s="80">
        <v>0</v>
      </c>
      <c r="K988" s="64"/>
      <c r="L988" s="64">
        <f t="shared" si="172"/>
        <v>0</v>
      </c>
      <c r="M988" s="114"/>
      <c r="O988" s="12"/>
    </row>
    <row r="989" spans="1:15" s="2" customFormat="1" hidden="1" x14ac:dyDescent="0.25">
      <c r="A989" s="117"/>
      <c r="B989" s="114"/>
      <c r="C989" s="120"/>
      <c r="D989" s="97"/>
      <c r="E989" s="97"/>
      <c r="F989" s="97"/>
      <c r="G989" s="97"/>
      <c r="H989" s="4" t="s">
        <v>16</v>
      </c>
      <c r="I989" s="80"/>
      <c r="J989" s="76"/>
      <c r="K989" s="64"/>
      <c r="L989" s="64"/>
      <c r="M989" s="114"/>
      <c r="O989" s="3"/>
    </row>
    <row r="990" spans="1:15" s="2" customFormat="1" hidden="1" x14ac:dyDescent="0.25">
      <c r="A990" s="117"/>
      <c r="B990" s="114"/>
      <c r="C990" s="120"/>
      <c r="D990" s="97"/>
      <c r="E990" s="97"/>
      <c r="F990" s="97"/>
      <c r="G990" s="97"/>
      <c r="H990" s="4" t="s">
        <v>17</v>
      </c>
      <c r="I990" s="80"/>
      <c r="J990" s="76"/>
      <c r="K990" s="64"/>
      <c r="L990" s="64"/>
      <c r="M990" s="114"/>
      <c r="O990" s="3"/>
    </row>
    <row r="991" spans="1:15" s="2" customFormat="1" hidden="1" x14ac:dyDescent="0.25">
      <c r="A991" s="118"/>
      <c r="B991" s="115"/>
      <c r="C991" s="121"/>
      <c r="D991" s="98"/>
      <c r="E991" s="98"/>
      <c r="F991" s="98"/>
      <c r="G991" s="98"/>
      <c r="H991" s="4" t="s">
        <v>13</v>
      </c>
      <c r="I991" s="80"/>
      <c r="J991" s="76"/>
      <c r="K991" s="64"/>
      <c r="L991" s="64"/>
      <c r="M991" s="115"/>
      <c r="O991" s="3"/>
    </row>
    <row r="992" spans="1:15" s="2" customFormat="1" ht="16.5" hidden="1" customHeight="1" x14ac:dyDescent="0.25">
      <c r="A992" s="116" t="s">
        <v>427</v>
      </c>
      <c r="B992" s="113" t="s">
        <v>428</v>
      </c>
      <c r="C992" s="119" t="s">
        <v>198</v>
      </c>
      <c r="D992" s="96">
        <v>42370</v>
      </c>
      <c r="E992" s="96">
        <v>42735</v>
      </c>
      <c r="F992" s="96">
        <v>42370</v>
      </c>
      <c r="G992" s="96">
        <v>42735</v>
      </c>
      <c r="H992" s="4" t="s">
        <v>1</v>
      </c>
      <c r="I992" s="80">
        <f>SUM(I993:I998)</f>
        <v>0</v>
      </c>
      <c r="J992" s="80">
        <f>SUM(J993:J998)</f>
        <v>0</v>
      </c>
      <c r="K992" s="64"/>
      <c r="L992" s="64">
        <f t="shared" ref="L992" si="179">I992-J992</f>
        <v>0</v>
      </c>
      <c r="M992" s="113"/>
      <c r="O992" s="3"/>
    </row>
    <row r="993" spans="1:15" s="2" customFormat="1" hidden="1" x14ac:dyDescent="0.25">
      <c r="A993" s="117"/>
      <c r="B993" s="114"/>
      <c r="C993" s="120"/>
      <c r="D993" s="97"/>
      <c r="E993" s="97"/>
      <c r="F993" s="97"/>
      <c r="G993" s="97"/>
      <c r="H993" s="4" t="s">
        <v>14</v>
      </c>
      <c r="I993" s="80"/>
      <c r="J993" s="76"/>
      <c r="K993" s="64"/>
      <c r="L993" s="64"/>
      <c r="M993" s="114"/>
      <c r="O993" s="3"/>
    </row>
    <row r="994" spans="1:15" s="2" customFormat="1" hidden="1" x14ac:dyDescent="0.25">
      <c r="A994" s="117"/>
      <c r="B994" s="114"/>
      <c r="C994" s="120"/>
      <c r="D994" s="97"/>
      <c r="E994" s="97"/>
      <c r="F994" s="97"/>
      <c r="G994" s="97"/>
      <c r="H994" s="4" t="s">
        <v>15</v>
      </c>
      <c r="I994" s="80"/>
      <c r="J994" s="76"/>
      <c r="K994" s="64"/>
      <c r="L994" s="64"/>
      <c r="M994" s="114"/>
      <c r="O994" s="3"/>
    </row>
    <row r="995" spans="1:15" s="2" customFormat="1" hidden="1" x14ac:dyDescent="0.25">
      <c r="A995" s="117"/>
      <c r="B995" s="114"/>
      <c r="C995" s="120"/>
      <c r="D995" s="97"/>
      <c r="E995" s="97"/>
      <c r="F995" s="97"/>
      <c r="G995" s="97"/>
      <c r="H995" s="4" t="s">
        <v>9</v>
      </c>
      <c r="I995" s="80">
        <v>0</v>
      </c>
      <c r="J995" s="76">
        <v>0</v>
      </c>
      <c r="K995" s="64"/>
      <c r="L995" s="64">
        <f t="shared" ref="L995" si="180">I995-J995</f>
        <v>0</v>
      </c>
      <c r="M995" s="114"/>
      <c r="O995" s="12"/>
    </row>
    <row r="996" spans="1:15" s="2" customFormat="1" hidden="1" x14ac:dyDescent="0.25">
      <c r="A996" s="117"/>
      <c r="B996" s="114"/>
      <c r="C996" s="120"/>
      <c r="D996" s="97"/>
      <c r="E996" s="97"/>
      <c r="F996" s="97"/>
      <c r="G996" s="97"/>
      <c r="H996" s="4" t="s">
        <v>16</v>
      </c>
      <c r="I996" s="80"/>
      <c r="J996" s="76"/>
      <c r="K996" s="64"/>
      <c r="L996" s="64"/>
      <c r="M996" s="114"/>
      <c r="O996" s="3"/>
    </row>
    <row r="997" spans="1:15" s="2" customFormat="1" hidden="1" x14ac:dyDescent="0.25">
      <c r="A997" s="117"/>
      <c r="B997" s="114"/>
      <c r="C997" s="120"/>
      <c r="D997" s="97"/>
      <c r="E997" s="97"/>
      <c r="F997" s="97"/>
      <c r="G997" s="97"/>
      <c r="H997" s="4" t="s">
        <v>17</v>
      </c>
      <c r="I997" s="80"/>
      <c r="J997" s="76"/>
      <c r="K997" s="64"/>
      <c r="L997" s="64"/>
      <c r="M997" s="114"/>
      <c r="O997" s="3"/>
    </row>
    <row r="998" spans="1:15" s="2" customFormat="1" hidden="1" x14ac:dyDescent="0.25">
      <c r="A998" s="118"/>
      <c r="B998" s="115"/>
      <c r="C998" s="121"/>
      <c r="D998" s="98"/>
      <c r="E998" s="98"/>
      <c r="F998" s="98"/>
      <c r="G998" s="98"/>
      <c r="H998" s="4" t="s">
        <v>13</v>
      </c>
      <c r="I998" s="80"/>
      <c r="J998" s="76"/>
      <c r="K998" s="64"/>
      <c r="L998" s="64"/>
      <c r="M998" s="115"/>
      <c r="O998" s="3"/>
    </row>
    <row r="999" spans="1:15" s="2" customFormat="1" ht="16.5" hidden="1" customHeight="1" x14ac:dyDescent="0.25">
      <c r="A999" s="131" t="s">
        <v>175</v>
      </c>
      <c r="B999" s="113" t="s">
        <v>101</v>
      </c>
      <c r="C999" s="119" t="s">
        <v>198</v>
      </c>
      <c r="D999" s="96">
        <v>42370</v>
      </c>
      <c r="E999" s="96">
        <v>42735</v>
      </c>
      <c r="F999" s="96">
        <v>42370</v>
      </c>
      <c r="G999" s="96">
        <v>42735</v>
      </c>
      <c r="H999" s="4" t="s">
        <v>1</v>
      </c>
      <c r="I999" s="80">
        <f>SUM(I1000:I1005)</f>
        <v>0</v>
      </c>
      <c r="J999" s="76">
        <v>0</v>
      </c>
      <c r="K999" s="64"/>
      <c r="L999" s="64">
        <f t="shared" si="172"/>
        <v>0</v>
      </c>
      <c r="M999" s="113"/>
      <c r="O999" s="3"/>
    </row>
    <row r="1000" spans="1:15" s="2" customFormat="1" hidden="1" x14ac:dyDescent="0.25">
      <c r="A1000" s="132"/>
      <c r="B1000" s="114"/>
      <c r="C1000" s="120"/>
      <c r="D1000" s="97"/>
      <c r="E1000" s="97"/>
      <c r="F1000" s="97"/>
      <c r="G1000" s="97"/>
      <c r="H1000" s="4" t="s">
        <v>14</v>
      </c>
      <c r="I1000" s="80"/>
      <c r="J1000" s="76"/>
      <c r="K1000" s="64"/>
      <c r="L1000" s="64"/>
      <c r="M1000" s="114"/>
      <c r="O1000" s="3"/>
    </row>
    <row r="1001" spans="1:15" s="2" customFormat="1" hidden="1" x14ac:dyDescent="0.25">
      <c r="A1001" s="132"/>
      <c r="B1001" s="114"/>
      <c r="C1001" s="120"/>
      <c r="D1001" s="97"/>
      <c r="E1001" s="97"/>
      <c r="F1001" s="97"/>
      <c r="G1001" s="97"/>
      <c r="H1001" s="4" t="s">
        <v>15</v>
      </c>
      <c r="I1001" s="80"/>
      <c r="J1001" s="76"/>
      <c r="K1001" s="64"/>
      <c r="L1001" s="64"/>
      <c r="M1001" s="114"/>
      <c r="O1001" s="3"/>
    </row>
    <row r="1002" spans="1:15" s="2" customFormat="1" hidden="1" x14ac:dyDescent="0.25">
      <c r="A1002" s="132"/>
      <c r="B1002" s="114"/>
      <c r="C1002" s="120"/>
      <c r="D1002" s="97"/>
      <c r="E1002" s="97"/>
      <c r="F1002" s="97"/>
      <c r="G1002" s="97"/>
      <c r="H1002" s="4" t="s">
        <v>9</v>
      </c>
      <c r="I1002" s="80">
        <f t="shared" ref="I1002" si="181">I1009</f>
        <v>0</v>
      </c>
      <c r="J1002" s="76">
        <v>0</v>
      </c>
      <c r="K1002" s="64"/>
      <c r="L1002" s="64">
        <f t="shared" si="172"/>
        <v>0</v>
      </c>
      <c r="M1002" s="114"/>
      <c r="O1002" s="12"/>
    </row>
    <row r="1003" spans="1:15" s="2" customFormat="1" hidden="1" x14ac:dyDescent="0.25">
      <c r="A1003" s="132"/>
      <c r="B1003" s="114"/>
      <c r="C1003" s="120"/>
      <c r="D1003" s="97"/>
      <c r="E1003" s="97"/>
      <c r="F1003" s="97"/>
      <c r="G1003" s="97"/>
      <c r="H1003" s="4" t="s">
        <v>16</v>
      </c>
      <c r="I1003" s="80"/>
      <c r="J1003" s="76"/>
      <c r="K1003" s="64"/>
      <c r="L1003" s="64"/>
      <c r="M1003" s="114"/>
      <c r="O1003" s="3"/>
    </row>
    <row r="1004" spans="1:15" s="2" customFormat="1" hidden="1" x14ac:dyDescent="0.25">
      <c r="A1004" s="132"/>
      <c r="B1004" s="114"/>
      <c r="C1004" s="120"/>
      <c r="D1004" s="97"/>
      <c r="E1004" s="97"/>
      <c r="F1004" s="97"/>
      <c r="G1004" s="97"/>
      <c r="H1004" s="4" t="s">
        <v>17</v>
      </c>
      <c r="I1004" s="80"/>
      <c r="J1004" s="76"/>
      <c r="K1004" s="64"/>
      <c r="L1004" s="64"/>
      <c r="M1004" s="114"/>
      <c r="O1004" s="3"/>
    </row>
    <row r="1005" spans="1:15" s="2" customFormat="1" hidden="1" x14ac:dyDescent="0.25">
      <c r="A1005" s="133"/>
      <c r="B1005" s="115"/>
      <c r="C1005" s="121"/>
      <c r="D1005" s="98"/>
      <c r="E1005" s="98"/>
      <c r="F1005" s="98"/>
      <c r="G1005" s="98"/>
      <c r="H1005" s="4" t="s">
        <v>13</v>
      </c>
      <c r="I1005" s="80"/>
      <c r="J1005" s="76"/>
      <c r="K1005" s="64"/>
      <c r="L1005" s="64"/>
      <c r="M1005" s="115"/>
      <c r="O1005" s="3"/>
    </row>
    <row r="1006" spans="1:15" s="2" customFormat="1" ht="16.5" hidden="1" customHeight="1" x14ac:dyDescent="0.25">
      <c r="A1006" s="116" t="s">
        <v>176</v>
      </c>
      <c r="B1006" s="113" t="s">
        <v>105</v>
      </c>
      <c r="C1006" s="119" t="s">
        <v>198</v>
      </c>
      <c r="D1006" s="96">
        <v>42370</v>
      </c>
      <c r="E1006" s="96">
        <v>42735</v>
      </c>
      <c r="F1006" s="96">
        <v>42370</v>
      </c>
      <c r="G1006" s="96">
        <v>42735</v>
      </c>
      <c r="H1006" s="4" t="s">
        <v>1</v>
      </c>
      <c r="I1006" s="80">
        <f>SUM(I1007:I1012)</f>
        <v>0</v>
      </c>
      <c r="J1006" s="76">
        <v>0</v>
      </c>
      <c r="K1006" s="64"/>
      <c r="L1006" s="64">
        <f t="shared" si="172"/>
        <v>0</v>
      </c>
      <c r="M1006" s="113"/>
      <c r="O1006" s="3"/>
    </row>
    <row r="1007" spans="1:15" s="2" customFormat="1" hidden="1" x14ac:dyDescent="0.25">
      <c r="A1007" s="117"/>
      <c r="B1007" s="114"/>
      <c r="C1007" s="120"/>
      <c r="D1007" s="97"/>
      <c r="E1007" s="97"/>
      <c r="F1007" s="97"/>
      <c r="G1007" s="97"/>
      <c r="H1007" s="4" t="s">
        <v>14</v>
      </c>
      <c r="I1007" s="80"/>
      <c r="J1007" s="76"/>
      <c r="K1007" s="64"/>
      <c r="L1007" s="64"/>
      <c r="M1007" s="114"/>
      <c r="O1007" s="3"/>
    </row>
    <row r="1008" spans="1:15" s="2" customFormat="1" hidden="1" x14ac:dyDescent="0.25">
      <c r="A1008" s="117"/>
      <c r="B1008" s="114"/>
      <c r="C1008" s="120"/>
      <c r="D1008" s="97"/>
      <c r="E1008" s="97"/>
      <c r="F1008" s="97"/>
      <c r="G1008" s="97"/>
      <c r="H1008" s="4" t="s">
        <v>15</v>
      </c>
      <c r="I1008" s="80"/>
      <c r="J1008" s="76"/>
      <c r="K1008" s="64"/>
      <c r="L1008" s="64"/>
      <c r="M1008" s="114"/>
      <c r="O1008" s="3"/>
    </row>
    <row r="1009" spans="1:15" s="2" customFormat="1" hidden="1" x14ac:dyDescent="0.25">
      <c r="A1009" s="117"/>
      <c r="B1009" s="114"/>
      <c r="C1009" s="120"/>
      <c r="D1009" s="97"/>
      <c r="E1009" s="97"/>
      <c r="F1009" s="97"/>
      <c r="G1009" s="97"/>
      <c r="H1009" s="4" t="s">
        <v>9</v>
      </c>
      <c r="I1009" s="80">
        <v>0</v>
      </c>
      <c r="J1009" s="76">
        <v>0</v>
      </c>
      <c r="K1009" s="64"/>
      <c r="L1009" s="64">
        <f t="shared" si="172"/>
        <v>0</v>
      </c>
      <c r="M1009" s="114"/>
      <c r="O1009" s="12"/>
    </row>
    <row r="1010" spans="1:15" s="2" customFormat="1" hidden="1" x14ac:dyDescent="0.25">
      <c r="A1010" s="117"/>
      <c r="B1010" s="114"/>
      <c r="C1010" s="120"/>
      <c r="D1010" s="97"/>
      <c r="E1010" s="97"/>
      <c r="F1010" s="97"/>
      <c r="G1010" s="97"/>
      <c r="H1010" s="4" t="s">
        <v>16</v>
      </c>
      <c r="I1010" s="80"/>
      <c r="J1010" s="76"/>
      <c r="K1010" s="64"/>
      <c r="L1010" s="64"/>
      <c r="M1010" s="114"/>
      <c r="O1010" s="3"/>
    </row>
    <row r="1011" spans="1:15" s="2" customFormat="1" hidden="1" x14ac:dyDescent="0.25">
      <c r="A1011" s="117"/>
      <c r="B1011" s="114"/>
      <c r="C1011" s="120"/>
      <c r="D1011" s="97"/>
      <c r="E1011" s="97"/>
      <c r="F1011" s="97"/>
      <c r="G1011" s="97"/>
      <c r="H1011" s="4" t="s">
        <v>17</v>
      </c>
      <c r="I1011" s="80"/>
      <c r="J1011" s="76"/>
      <c r="K1011" s="64"/>
      <c r="L1011" s="64"/>
      <c r="M1011" s="114"/>
      <c r="O1011" s="3"/>
    </row>
    <row r="1012" spans="1:15" s="2" customFormat="1" ht="18.75" hidden="1" customHeight="1" x14ac:dyDescent="0.25">
      <c r="A1012" s="118"/>
      <c r="B1012" s="115"/>
      <c r="C1012" s="121"/>
      <c r="D1012" s="98"/>
      <c r="E1012" s="98"/>
      <c r="F1012" s="98"/>
      <c r="G1012" s="98"/>
      <c r="H1012" s="4" t="s">
        <v>13</v>
      </c>
      <c r="I1012" s="80"/>
      <c r="J1012" s="76"/>
      <c r="K1012" s="64"/>
      <c r="L1012" s="64"/>
      <c r="M1012" s="115"/>
      <c r="O1012" s="3"/>
    </row>
    <row r="1013" spans="1:15" s="2" customFormat="1" ht="16.5" hidden="1" customHeight="1" x14ac:dyDescent="0.25">
      <c r="A1013" s="131" t="s">
        <v>230</v>
      </c>
      <c r="B1013" s="113" t="s">
        <v>84</v>
      </c>
      <c r="C1013" s="119" t="s">
        <v>198</v>
      </c>
      <c r="D1013" s="96">
        <v>42370</v>
      </c>
      <c r="E1013" s="96">
        <v>42735</v>
      </c>
      <c r="F1013" s="96">
        <v>42370</v>
      </c>
      <c r="G1013" s="96">
        <v>42735</v>
      </c>
      <c r="H1013" s="4" t="s">
        <v>1</v>
      </c>
      <c r="I1013" s="80">
        <f>SUM(I1014:I1019)</f>
        <v>122.4</v>
      </c>
      <c r="J1013" s="76">
        <f>SUM(J1014:J1019)</f>
        <v>122.4</v>
      </c>
      <c r="K1013" s="64">
        <f t="shared" ref="K1013:K1016" si="182">J1013/I1013*100</f>
        <v>100</v>
      </c>
      <c r="L1013" s="64">
        <f t="shared" si="172"/>
        <v>0</v>
      </c>
      <c r="M1013" s="113"/>
      <c r="O1013" s="3"/>
    </row>
    <row r="1014" spans="1:15" s="2" customFormat="1" hidden="1" x14ac:dyDescent="0.25">
      <c r="A1014" s="132"/>
      <c r="B1014" s="114"/>
      <c r="C1014" s="120"/>
      <c r="D1014" s="97"/>
      <c r="E1014" s="97"/>
      <c r="F1014" s="97"/>
      <c r="G1014" s="97"/>
      <c r="H1014" s="4" t="s">
        <v>14</v>
      </c>
      <c r="I1014" s="80">
        <f t="shared" ref="I1014:J1018" si="183">SUM(I1021,I1028,I1035,I1042)</f>
        <v>0</v>
      </c>
      <c r="J1014" s="76">
        <f t="shared" si="183"/>
        <v>0</v>
      </c>
      <c r="K1014" s="64"/>
      <c r="L1014" s="64"/>
      <c r="M1014" s="114"/>
      <c r="O1014" s="3"/>
    </row>
    <row r="1015" spans="1:15" s="2" customFormat="1" hidden="1" x14ac:dyDescent="0.25">
      <c r="A1015" s="132"/>
      <c r="B1015" s="114"/>
      <c r="C1015" s="120"/>
      <c r="D1015" s="97"/>
      <c r="E1015" s="97"/>
      <c r="F1015" s="97"/>
      <c r="G1015" s="97"/>
      <c r="H1015" s="4" t="s">
        <v>15</v>
      </c>
      <c r="I1015" s="80">
        <f t="shared" si="183"/>
        <v>0</v>
      </c>
      <c r="J1015" s="76">
        <f t="shared" si="183"/>
        <v>0</v>
      </c>
      <c r="K1015" s="64"/>
      <c r="L1015" s="64"/>
      <c r="M1015" s="114"/>
      <c r="O1015" s="3"/>
    </row>
    <row r="1016" spans="1:15" s="2" customFormat="1" hidden="1" x14ac:dyDescent="0.25">
      <c r="A1016" s="132"/>
      <c r="B1016" s="114"/>
      <c r="C1016" s="120"/>
      <c r="D1016" s="97"/>
      <c r="E1016" s="97"/>
      <c r="F1016" s="97"/>
      <c r="G1016" s="97"/>
      <c r="H1016" s="4" t="s">
        <v>9</v>
      </c>
      <c r="I1016" s="80">
        <f>SUM(I1023,I1030,I1037,I1044,I1051,I1058,I1065,I1072,I1079)</f>
        <v>122.4</v>
      </c>
      <c r="J1016" s="80">
        <f>SUM(J1023,J1030,J1037,J1044,J1065,J1072,J1079)</f>
        <v>122.4</v>
      </c>
      <c r="K1016" s="64">
        <f t="shared" si="182"/>
        <v>100</v>
      </c>
      <c r="L1016" s="64">
        <f t="shared" si="172"/>
        <v>0</v>
      </c>
      <c r="M1016" s="114"/>
      <c r="O1016" s="3"/>
    </row>
    <row r="1017" spans="1:15" s="2" customFormat="1" hidden="1" x14ac:dyDescent="0.25">
      <c r="A1017" s="132"/>
      <c r="B1017" s="114"/>
      <c r="C1017" s="120"/>
      <c r="D1017" s="97"/>
      <c r="E1017" s="97"/>
      <c r="F1017" s="97"/>
      <c r="G1017" s="97"/>
      <c r="H1017" s="4" t="s">
        <v>16</v>
      </c>
      <c r="I1017" s="80">
        <f t="shared" si="183"/>
        <v>0</v>
      </c>
      <c r="J1017" s="76">
        <f t="shared" si="183"/>
        <v>0</v>
      </c>
      <c r="K1017" s="64"/>
      <c r="L1017" s="64"/>
      <c r="M1017" s="114"/>
      <c r="O1017" s="3"/>
    </row>
    <row r="1018" spans="1:15" s="2" customFormat="1" hidden="1" x14ac:dyDescent="0.25">
      <c r="A1018" s="132"/>
      <c r="B1018" s="114"/>
      <c r="C1018" s="120"/>
      <c r="D1018" s="97"/>
      <c r="E1018" s="97"/>
      <c r="F1018" s="97"/>
      <c r="G1018" s="97"/>
      <c r="H1018" s="4" t="s">
        <v>17</v>
      </c>
      <c r="I1018" s="80">
        <f t="shared" si="183"/>
        <v>0</v>
      </c>
      <c r="J1018" s="76">
        <f t="shared" si="183"/>
        <v>0</v>
      </c>
      <c r="K1018" s="64"/>
      <c r="L1018" s="64"/>
      <c r="M1018" s="114"/>
      <c r="O1018" s="3"/>
    </row>
    <row r="1019" spans="1:15" s="2" customFormat="1" hidden="1" x14ac:dyDescent="0.25">
      <c r="A1019" s="133"/>
      <c r="B1019" s="115"/>
      <c r="C1019" s="121"/>
      <c r="D1019" s="98"/>
      <c r="E1019" s="98"/>
      <c r="F1019" s="98"/>
      <c r="G1019" s="98"/>
      <c r="H1019" s="4" t="s">
        <v>13</v>
      </c>
      <c r="I1019" s="80">
        <f>SUM(I1026,I1033,I1040,I1047)</f>
        <v>0</v>
      </c>
      <c r="J1019" s="76">
        <f>SUM(J1026,J1033,J1040,J1047)</f>
        <v>0</v>
      </c>
      <c r="K1019" s="64"/>
      <c r="L1019" s="64"/>
      <c r="M1019" s="115"/>
      <c r="O1019" s="3"/>
    </row>
    <row r="1020" spans="1:15" s="2" customFormat="1" ht="16.5" hidden="1" customHeight="1" x14ac:dyDescent="0.25">
      <c r="A1020" s="116" t="s">
        <v>231</v>
      </c>
      <c r="B1020" s="113" t="s">
        <v>97</v>
      </c>
      <c r="C1020" s="119" t="s">
        <v>198</v>
      </c>
      <c r="D1020" s="96">
        <v>42370</v>
      </c>
      <c r="E1020" s="96">
        <v>42735</v>
      </c>
      <c r="F1020" s="96">
        <v>42370</v>
      </c>
      <c r="G1020" s="96">
        <v>42735</v>
      </c>
      <c r="H1020" s="4" t="s">
        <v>1</v>
      </c>
      <c r="I1020" s="80">
        <f>SUM(I1021:I1026)</f>
        <v>0</v>
      </c>
      <c r="J1020" s="76">
        <f>SUM(J1021:J1026)</f>
        <v>0</v>
      </c>
      <c r="K1020" s="64"/>
      <c r="L1020" s="64">
        <f t="shared" ref="L1020" si="184">I1020-J1020</f>
        <v>0</v>
      </c>
      <c r="M1020" s="113"/>
      <c r="O1020" s="3"/>
    </row>
    <row r="1021" spans="1:15" s="2" customFormat="1" hidden="1" x14ac:dyDescent="0.25">
      <c r="A1021" s="117"/>
      <c r="B1021" s="114"/>
      <c r="C1021" s="120"/>
      <c r="D1021" s="97"/>
      <c r="E1021" s="97"/>
      <c r="F1021" s="97"/>
      <c r="G1021" s="97"/>
      <c r="H1021" s="4" t="s">
        <v>14</v>
      </c>
      <c r="I1021" s="80"/>
      <c r="J1021" s="76"/>
      <c r="K1021" s="64"/>
      <c r="L1021" s="64"/>
      <c r="M1021" s="114"/>
      <c r="O1021" s="3"/>
    </row>
    <row r="1022" spans="1:15" s="2" customFormat="1" hidden="1" x14ac:dyDescent="0.25">
      <c r="A1022" s="117"/>
      <c r="B1022" s="114"/>
      <c r="C1022" s="120"/>
      <c r="D1022" s="97"/>
      <c r="E1022" s="97"/>
      <c r="F1022" s="97"/>
      <c r="G1022" s="97"/>
      <c r="H1022" s="4" t="s">
        <v>15</v>
      </c>
      <c r="I1022" s="80"/>
      <c r="J1022" s="76"/>
      <c r="K1022" s="64"/>
      <c r="L1022" s="64"/>
      <c r="M1022" s="114"/>
      <c r="O1022" s="3"/>
    </row>
    <row r="1023" spans="1:15" s="2" customFormat="1" hidden="1" x14ac:dyDescent="0.25">
      <c r="A1023" s="117"/>
      <c r="B1023" s="114"/>
      <c r="C1023" s="120"/>
      <c r="D1023" s="97"/>
      <c r="E1023" s="97"/>
      <c r="F1023" s="97"/>
      <c r="G1023" s="97"/>
      <c r="H1023" s="4" t="s">
        <v>9</v>
      </c>
      <c r="I1023" s="80" t="s">
        <v>8</v>
      </c>
      <c r="J1023" s="80" t="s">
        <v>8</v>
      </c>
      <c r="K1023" s="64"/>
      <c r="L1023" s="64">
        <v>0</v>
      </c>
      <c r="M1023" s="114"/>
      <c r="O1023" s="3"/>
    </row>
    <row r="1024" spans="1:15" s="2" customFormat="1" hidden="1" x14ac:dyDescent="0.25">
      <c r="A1024" s="117"/>
      <c r="B1024" s="114"/>
      <c r="C1024" s="120"/>
      <c r="D1024" s="97"/>
      <c r="E1024" s="97"/>
      <c r="F1024" s="97"/>
      <c r="G1024" s="97"/>
      <c r="H1024" s="4" t="s">
        <v>16</v>
      </c>
      <c r="I1024" s="80"/>
      <c r="J1024" s="76"/>
      <c r="K1024" s="64"/>
      <c r="L1024" s="64"/>
      <c r="M1024" s="114"/>
      <c r="O1024" s="3"/>
    </row>
    <row r="1025" spans="1:15" s="2" customFormat="1" hidden="1" x14ac:dyDescent="0.25">
      <c r="A1025" s="117"/>
      <c r="B1025" s="114"/>
      <c r="C1025" s="120"/>
      <c r="D1025" s="97"/>
      <c r="E1025" s="97"/>
      <c r="F1025" s="97"/>
      <c r="G1025" s="97"/>
      <c r="H1025" s="4" t="s">
        <v>17</v>
      </c>
      <c r="I1025" s="80"/>
      <c r="J1025" s="76"/>
      <c r="K1025" s="64"/>
      <c r="L1025" s="64"/>
      <c r="M1025" s="114"/>
      <c r="O1025" s="3"/>
    </row>
    <row r="1026" spans="1:15" s="2" customFormat="1" hidden="1" x14ac:dyDescent="0.25">
      <c r="A1026" s="118"/>
      <c r="B1026" s="115"/>
      <c r="C1026" s="121"/>
      <c r="D1026" s="98"/>
      <c r="E1026" s="98"/>
      <c r="F1026" s="98"/>
      <c r="G1026" s="98"/>
      <c r="H1026" s="4" t="s">
        <v>13</v>
      </c>
      <c r="I1026" s="80"/>
      <c r="J1026" s="76"/>
      <c r="K1026" s="64"/>
      <c r="L1026" s="64"/>
      <c r="M1026" s="115"/>
      <c r="O1026" s="3"/>
    </row>
    <row r="1027" spans="1:15" s="2" customFormat="1" ht="16.5" hidden="1" customHeight="1" x14ac:dyDescent="0.25">
      <c r="A1027" s="116" t="s">
        <v>232</v>
      </c>
      <c r="B1027" s="113" t="s">
        <v>98</v>
      </c>
      <c r="C1027" s="119" t="s">
        <v>198</v>
      </c>
      <c r="D1027" s="96">
        <v>42370</v>
      </c>
      <c r="E1027" s="96">
        <v>42735</v>
      </c>
      <c r="F1027" s="96">
        <v>42370</v>
      </c>
      <c r="G1027" s="96">
        <v>42735</v>
      </c>
      <c r="H1027" s="4" t="s">
        <v>1</v>
      </c>
      <c r="I1027" s="80">
        <f>SUM(I1028:I1033)</f>
        <v>5</v>
      </c>
      <c r="J1027" s="76">
        <f>SUM(J1028:J1033)</f>
        <v>5</v>
      </c>
      <c r="K1027" s="64">
        <v>0</v>
      </c>
      <c r="L1027" s="64">
        <f t="shared" si="172"/>
        <v>0</v>
      </c>
      <c r="M1027" s="113" t="s">
        <v>431</v>
      </c>
      <c r="O1027" s="3"/>
    </row>
    <row r="1028" spans="1:15" s="2" customFormat="1" hidden="1" x14ac:dyDescent="0.25">
      <c r="A1028" s="117"/>
      <c r="B1028" s="114"/>
      <c r="C1028" s="120"/>
      <c r="D1028" s="97"/>
      <c r="E1028" s="97"/>
      <c r="F1028" s="97"/>
      <c r="G1028" s="97"/>
      <c r="H1028" s="4" t="s">
        <v>14</v>
      </c>
      <c r="I1028" s="80"/>
      <c r="J1028" s="76"/>
      <c r="K1028" s="64"/>
      <c r="L1028" s="64">
        <f t="shared" si="172"/>
        <v>0</v>
      </c>
      <c r="M1028" s="114"/>
      <c r="O1028" s="3"/>
    </row>
    <row r="1029" spans="1:15" s="2" customFormat="1" hidden="1" x14ac:dyDescent="0.25">
      <c r="A1029" s="117"/>
      <c r="B1029" s="114"/>
      <c r="C1029" s="120"/>
      <c r="D1029" s="97"/>
      <c r="E1029" s="97"/>
      <c r="F1029" s="97"/>
      <c r="G1029" s="97"/>
      <c r="H1029" s="4" t="s">
        <v>15</v>
      </c>
      <c r="I1029" s="80"/>
      <c r="J1029" s="76"/>
      <c r="K1029" s="64"/>
      <c r="L1029" s="64">
        <f t="shared" si="172"/>
        <v>0</v>
      </c>
      <c r="M1029" s="114"/>
      <c r="O1029" s="3"/>
    </row>
    <row r="1030" spans="1:15" s="2" customFormat="1" hidden="1" x14ac:dyDescent="0.25">
      <c r="A1030" s="117"/>
      <c r="B1030" s="114"/>
      <c r="C1030" s="120"/>
      <c r="D1030" s="97"/>
      <c r="E1030" s="97"/>
      <c r="F1030" s="97"/>
      <c r="G1030" s="97"/>
      <c r="H1030" s="4" t="s">
        <v>9</v>
      </c>
      <c r="I1030" s="80">
        <v>5</v>
      </c>
      <c r="J1030" s="80">
        <v>5</v>
      </c>
      <c r="K1030" s="64">
        <v>0</v>
      </c>
      <c r="L1030" s="64">
        <f t="shared" si="172"/>
        <v>0</v>
      </c>
      <c r="M1030" s="114"/>
      <c r="O1030" s="3"/>
    </row>
    <row r="1031" spans="1:15" s="2" customFormat="1" hidden="1" x14ac:dyDescent="0.25">
      <c r="A1031" s="117"/>
      <c r="B1031" s="114"/>
      <c r="C1031" s="120"/>
      <c r="D1031" s="97"/>
      <c r="E1031" s="97"/>
      <c r="F1031" s="97"/>
      <c r="G1031" s="97"/>
      <c r="H1031" s="4" t="s">
        <v>16</v>
      </c>
      <c r="I1031" s="80"/>
      <c r="J1031" s="76"/>
      <c r="K1031" s="64"/>
      <c r="L1031" s="64">
        <f t="shared" si="172"/>
        <v>0</v>
      </c>
      <c r="M1031" s="114"/>
      <c r="O1031" s="3"/>
    </row>
    <row r="1032" spans="1:15" s="2" customFormat="1" hidden="1" x14ac:dyDescent="0.25">
      <c r="A1032" s="117"/>
      <c r="B1032" s="114"/>
      <c r="C1032" s="120"/>
      <c r="D1032" s="97"/>
      <c r="E1032" s="97"/>
      <c r="F1032" s="97"/>
      <c r="G1032" s="97"/>
      <c r="H1032" s="4" t="s">
        <v>17</v>
      </c>
      <c r="I1032" s="80"/>
      <c r="J1032" s="76"/>
      <c r="K1032" s="64"/>
      <c r="L1032" s="64"/>
      <c r="M1032" s="114"/>
      <c r="O1032" s="3"/>
    </row>
    <row r="1033" spans="1:15" s="2" customFormat="1" hidden="1" x14ac:dyDescent="0.25">
      <c r="A1033" s="118"/>
      <c r="B1033" s="115"/>
      <c r="C1033" s="121"/>
      <c r="D1033" s="98"/>
      <c r="E1033" s="98"/>
      <c r="F1033" s="98"/>
      <c r="G1033" s="98"/>
      <c r="H1033" s="4" t="s">
        <v>13</v>
      </c>
      <c r="I1033" s="80"/>
      <c r="J1033" s="76"/>
      <c r="K1033" s="64"/>
      <c r="L1033" s="64"/>
      <c r="M1033" s="115"/>
      <c r="O1033" s="3"/>
    </row>
    <row r="1034" spans="1:15" s="2" customFormat="1" ht="16.5" hidden="1" customHeight="1" x14ac:dyDescent="0.25">
      <c r="A1034" s="116" t="s">
        <v>233</v>
      </c>
      <c r="B1034" s="113" t="s">
        <v>99</v>
      </c>
      <c r="C1034" s="119" t="s">
        <v>198</v>
      </c>
      <c r="D1034" s="96">
        <v>42370</v>
      </c>
      <c r="E1034" s="96">
        <v>42735</v>
      </c>
      <c r="F1034" s="96">
        <v>42370</v>
      </c>
      <c r="G1034" s="96">
        <v>42735</v>
      </c>
      <c r="H1034" s="4" t="s">
        <v>1</v>
      </c>
      <c r="I1034" s="80">
        <f>SUM(I1035:I1040)</f>
        <v>5</v>
      </c>
      <c r="J1034" s="80">
        <f>SUM(J1035:J1040)</f>
        <v>5</v>
      </c>
      <c r="K1034" s="64">
        <v>0</v>
      </c>
      <c r="L1034" s="64">
        <f t="shared" si="172"/>
        <v>0</v>
      </c>
      <c r="M1034" s="113" t="s">
        <v>432</v>
      </c>
      <c r="O1034" s="3"/>
    </row>
    <row r="1035" spans="1:15" s="2" customFormat="1" hidden="1" x14ac:dyDescent="0.25">
      <c r="A1035" s="117"/>
      <c r="B1035" s="114"/>
      <c r="C1035" s="120"/>
      <c r="D1035" s="97"/>
      <c r="E1035" s="97"/>
      <c r="F1035" s="97"/>
      <c r="G1035" s="97"/>
      <c r="H1035" s="4" t="s">
        <v>14</v>
      </c>
      <c r="I1035" s="80"/>
      <c r="J1035" s="76"/>
      <c r="K1035" s="64"/>
      <c r="L1035" s="64">
        <f t="shared" si="172"/>
        <v>0</v>
      </c>
      <c r="M1035" s="114"/>
      <c r="O1035" s="3"/>
    </row>
    <row r="1036" spans="1:15" s="2" customFormat="1" hidden="1" x14ac:dyDescent="0.25">
      <c r="A1036" s="117"/>
      <c r="B1036" s="114"/>
      <c r="C1036" s="120"/>
      <c r="D1036" s="97"/>
      <c r="E1036" s="97"/>
      <c r="F1036" s="97"/>
      <c r="G1036" s="97"/>
      <c r="H1036" s="4" t="s">
        <v>15</v>
      </c>
      <c r="I1036" s="80"/>
      <c r="J1036" s="76"/>
      <c r="K1036" s="64"/>
      <c r="L1036" s="64"/>
      <c r="M1036" s="114"/>
      <c r="O1036" s="3"/>
    </row>
    <row r="1037" spans="1:15" s="2" customFormat="1" hidden="1" x14ac:dyDescent="0.25">
      <c r="A1037" s="117"/>
      <c r="B1037" s="114"/>
      <c r="C1037" s="120"/>
      <c r="D1037" s="97"/>
      <c r="E1037" s="97"/>
      <c r="F1037" s="97"/>
      <c r="G1037" s="97"/>
      <c r="H1037" s="4" t="s">
        <v>9</v>
      </c>
      <c r="I1037" s="80">
        <v>5</v>
      </c>
      <c r="J1037" s="80">
        <v>5</v>
      </c>
      <c r="K1037" s="64">
        <v>0</v>
      </c>
      <c r="L1037" s="64">
        <f t="shared" si="172"/>
        <v>0</v>
      </c>
      <c r="M1037" s="114"/>
      <c r="O1037" s="3"/>
    </row>
    <row r="1038" spans="1:15" s="2" customFormat="1" hidden="1" x14ac:dyDescent="0.25">
      <c r="A1038" s="117"/>
      <c r="B1038" s="114"/>
      <c r="C1038" s="120"/>
      <c r="D1038" s="97"/>
      <c r="E1038" s="97"/>
      <c r="F1038" s="97"/>
      <c r="G1038" s="97"/>
      <c r="H1038" s="4" t="s">
        <v>16</v>
      </c>
      <c r="I1038" s="80"/>
      <c r="J1038" s="76"/>
      <c r="K1038" s="64"/>
      <c r="L1038" s="64"/>
      <c r="M1038" s="114"/>
      <c r="O1038" s="3"/>
    </row>
    <row r="1039" spans="1:15" s="2" customFormat="1" hidden="1" x14ac:dyDescent="0.25">
      <c r="A1039" s="117"/>
      <c r="B1039" s="114"/>
      <c r="C1039" s="120"/>
      <c r="D1039" s="97"/>
      <c r="E1039" s="97"/>
      <c r="F1039" s="97"/>
      <c r="G1039" s="97"/>
      <c r="H1039" s="4" t="s">
        <v>17</v>
      </c>
      <c r="I1039" s="80"/>
      <c r="J1039" s="76"/>
      <c r="K1039" s="64"/>
      <c r="L1039" s="64"/>
      <c r="M1039" s="114"/>
      <c r="O1039" s="3"/>
    </row>
    <row r="1040" spans="1:15" s="2" customFormat="1" hidden="1" x14ac:dyDescent="0.25">
      <c r="A1040" s="118"/>
      <c r="B1040" s="115"/>
      <c r="C1040" s="121"/>
      <c r="D1040" s="98"/>
      <c r="E1040" s="98"/>
      <c r="F1040" s="98"/>
      <c r="G1040" s="98"/>
      <c r="H1040" s="4" t="s">
        <v>13</v>
      </c>
      <c r="I1040" s="80"/>
      <c r="J1040" s="76"/>
      <c r="K1040" s="64"/>
      <c r="L1040" s="64"/>
      <c r="M1040" s="115"/>
      <c r="O1040" s="3"/>
    </row>
    <row r="1041" spans="1:15" s="2" customFormat="1" ht="16.5" hidden="1" customHeight="1" x14ac:dyDescent="0.25">
      <c r="A1041" s="116" t="s">
        <v>234</v>
      </c>
      <c r="B1041" s="113" t="s">
        <v>100</v>
      </c>
      <c r="C1041" s="119" t="s">
        <v>198</v>
      </c>
      <c r="D1041" s="96">
        <v>42370</v>
      </c>
      <c r="E1041" s="96">
        <v>42735</v>
      </c>
      <c r="F1041" s="96">
        <v>42370</v>
      </c>
      <c r="G1041" s="96">
        <v>42735</v>
      </c>
      <c r="H1041" s="4" t="s">
        <v>1</v>
      </c>
      <c r="I1041" s="80">
        <f>SUM(I1042:I1047)</f>
        <v>5</v>
      </c>
      <c r="J1041" s="76">
        <f>SUM(J1042:J1047)</f>
        <v>5</v>
      </c>
      <c r="K1041" s="64">
        <v>0</v>
      </c>
      <c r="L1041" s="64">
        <f t="shared" ref="L1041:L1139" si="185">I1041-J1041</f>
        <v>0</v>
      </c>
      <c r="M1041" s="113" t="s">
        <v>433</v>
      </c>
      <c r="O1041" s="3"/>
    </row>
    <row r="1042" spans="1:15" s="2" customFormat="1" hidden="1" x14ac:dyDescent="0.25">
      <c r="A1042" s="117"/>
      <c r="B1042" s="114"/>
      <c r="C1042" s="120"/>
      <c r="D1042" s="97"/>
      <c r="E1042" s="97"/>
      <c r="F1042" s="97"/>
      <c r="G1042" s="97"/>
      <c r="H1042" s="4" t="s">
        <v>14</v>
      </c>
      <c r="I1042" s="80"/>
      <c r="J1042" s="76"/>
      <c r="K1042" s="64"/>
      <c r="L1042" s="64"/>
      <c r="M1042" s="114"/>
      <c r="O1042" s="3"/>
    </row>
    <row r="1043" spans="1:15" s="2" customFormat="1" hidden="1" x14ac:dyDescent="0.25">
      <c r="A1043" s="117"/>
      <c r="B1043" s="114"/>
      <c r="C1043" s="120"/>
      <c r="D1043" s="97"/>
      <c r="E1043" s="97"/>
      <c r="F1043" s="97"/>
      <c r="G1043" s="97"/>
      <c r="H1043" s="4" t="s">
        <v>15</v>
      </c>
      <c r="I1043" s="80"/>
      <c r="J1043" s="76"/>
      <c r="K1043" s="64"/>
      <c r="L1043" s="64"/>
      <c r="M1043" s="114"/>
      <c r="O1043" s="3"/>
    </row>
    <row r="1044" spans="1:15" s="2" customFormat="1" hidden="1" x14ac:dyDescent="0.25">
      <c r="A1044" s="117"/>
      <c r="B1044" s="114"/>
      <c r="C1044" s="120"/>
      <c r="D1044" s="97"/>
      <c r="E1044" s="97"/>
      <c r="F1044" s="97"/>
      <c r="G1044" s="97"/>
      <c r="H1044" s="4" t="s">
        <v>9</v>
      </c>
      <c r="I1044" s="80">
        <v>5</v>
      </c>
      <c r="J1044" s="80">
        <v>5</v>
      </c>
      <c r="K1044" s="64">
        <v>0</v>
      </c>
      <c r="L1044" s="64">
        <f t="shared" ref="L1044" si="186">I1044-J1044</f>
        <v>0</v>
      </c>
      <c r="M1044" s="114"/>
      <c r="O1044" s="3"/>
    </row>
    <row r="1045" spans="1:15" s="2" customFormat="1" hidden="1" x14ac:dyDescent="0.25">
      <c r="A1045" s="117"/>
      <c r="B1045" s="114"/>
      <c r="C1045" s="120"/>
      <c r="D1045" s="97"/>
      <c r="E1045" s="97"/>
      <c r="F1045" s="97"/>
      <c r="G1045" s="97"/>
      <c r="H1045" s="4" t="s">
        <v>16</v>
      </c>
      <c r="I1045" s="80"/>
      <c r="J1045" s="76"/>
      <c r="K1045" s="64"/>
      <c r="L1045" s="64"/>
      <c r="M1045" s="114"/>
      <c r="O1045" s="3"/>
    </row>
    <row r="1046" spans="1:15" s="2" customFormat="1" hidden="1" x14ac:dyDescent="0.25">
      <c r="A1046" s="117"/>
      <c r="B1046" s="114"/>
      <c r="C1046" s="120"/>
      <c r="D1046" s="97"/>
      <c r="E1046" s="97"/>
      <c r="F1046" s="97"/>
      <c r="G1046" s="97"/>
      <c r="H1046" s="4" t="s">
        <v>17</v>
      </c>
      <c r="I1046" s="80"/>
      <c r="J1046" s="76"/>
      <c r="K1046" s="64"/>
      <c r="L1046" s="64"/>
      <c r="M1046" s="114"/>
      <c r="O1046" s="3"/>
    </row>
    <row r="1047" spans="1:15" s="2" customFormat="1" ht="17.25" hidden="1" customHeight="1" x14ac:dyDescent="0.25">
      <c r="A1047" s="118"/>
      <c r="B1047" s="115"/>
      <c r="C1047" s="121"/>
      <c r="D1047" s="98"/>
      <c r="E1047" s="98"/>
      <c r="F1047" s="98"/>
      <c r="G1047" s="98"/>
      <c r="H1047" s="4" t="s">
        <v>13</v>
      </c>
      <c r="I1047" s="80"/>
      <c r="J1047" s="76"/>
      <c r="K1047" s="64"/>
      <c r="L1047" s="64"/>
      <c r="M1047" s="115"/>
      <c r="O1047" s="3"/>
    </row>
    <row r="1048" spans="1:15" s="2" customFormat="1" ht="16.5" hidden="1" customHeight="1" x14ac:dyDescent="0.25">
      <c r="A1048" s="116" t="s">
        <v>235</v>
      </c>
      <c r="B1048" s="113" t="s">
        <v>491</v>
      </c>
      <c r="C1048" s="119" t="s">
        <v>198</v>
      </c>
      <c r="D1048" s="96">
        <v>42370</v>
      </c>
      <c r="E1048" s="96">
        <v>42735</v>
      </c>
      <c r="F1048" s="96">
        <v>42370</v>
      </c>
      <c r="G1048" s="96">
        <v>42735</v>
      </c>
      <c r="H1048" s="4" t="s">
        <v>1</v>
      </c>
      <c r="I1048" s="80">
        <f>SUM(I1049:I1054)</f>
        <v>0</v>
      </c>
      <c r="J1048" s="76">
        <f>SUM(J1049:J1054)</f>
        <v>0</v>
      </c>
      <c r="K1048" s="64"/>
      <c r="L1048" s="64">
        <f t="shared" ref="L1048" si="187">I1048-J1048</f>
        <v>0</v>
      </c>
      <c r="M1048" s="113"/>
      <c r="O1048" s="3"/>
    </row>
    <row r="1049" spans="1:15" s="2" customFormat="1" hidden="1" x14ac:dyDescent="0.25">
      <c r="A1049" s="117"/>
      <c r="B1049" s="114"/>
      <c r="C1049" s="120"/>
      <c r="D1049" s="97"/>
      <c r="E1049" s="97"/>
      <c r="F1049" s="97"/>
      <c r="G1049" s="97"/>
      <c r="H1049" s="4" t="s">
        <v>14</v>
      </c>
      <c r="I1049" s="80"/>
      <c r="J1049" s="76"/>
      <c r="K1049" s="64"/>
      <c r="L1049" s="64"/>
      <c r="M1049" s="114"/>
      <c r="O1049" s="3"/>
    </row>
    <row r="1050" spans="1:15" s="2" customFormat="1" hidden="1" x14ac:dyDescent="0.25">
      <c r="A1050" s="117"/>
      <c r="B1050" s="114"/>
      <c r="C1050" s="120"/>
      <c r="D1050" s="97"/>
      <c r="E1050" s="97"/>
      <c r="F1050" s="97"/>
      <c r="G1050" s="97"/>
      <c r="H1050" s="4" t="s">
        <v>15</v>
      </c>
      <c r="I1050" s="80"/>
      <c r="J1050" s="76"/>
      <c r="K1050" s="64"/>
      <c r="L1050" s="64"/>
      <c r="M1050" s="114"/>
      <c r="O1050" s="3"/>
    </row>
    <row r="1051" spans="1:15" s="2" customFormat="1" hidden="1" x14ac:dyDescent="0.25">
      <c r="A1051" s="117"/>
      <c r="B1051" s="114"/>
      <c r="C1051" s="120"/>
      <c r="D1051" s="97"/>
      <c r="E1051" s="97"/>
      <c r="F1051" s="97"/>
      <c r="G1051" s="97"/>
      <c r="H1051" s="4" t="s">
        <v>9</v>
      </c>
      <c r="I1051" s="80">
        <v>0</v>
      </c>
      <c r="J1051" s="76">
        <v>0</v>
      </c>
      <c r="K1051" s="64"/>
      <c r="L1051" s="64">
        <f t="shared" ref="L1051" si="188">I1051-J1051</f>
        <v>0</v>
      </c>
      <c r="M1051" s="114"/>
      <c r="O1051" s="3"/>
    </row>
    <row r="1052" spans="1:15" s="2" customFormat="1" hidden="1" x14ac:dyDescent="0.25">
      <c r="A1052" s="117"/>
      <c r="B1052" s="114"/>
      <c r="C1052" s="120"/>
      <c r="D1052" s="97"/>
      <c r="E1052" s="97"/>
      <c r="F1052" s="97"/>
      <c r="G1052" s="97"/>
      <c r="H1052" s="4" t="s">
        <v>16</v>
      </c>
      <c r="I1052" s="80"/>
      <c r="J1052" s="76"/>
      <c r="K1052" s="64"/>
      <c r="L1052" s="64"/>
      <c r="M1052" s="114"/>
      <c r="O1052" s="3"/>
    </row>
    <row r="1053" spans="1:15" s="2" customFormat="1" hidden="1" x14ac:dyDescent="0.25">
      <c r="A1053" s="117"/>
      <c r="B1053" s="114"/>
      <c r="C1053" s="120"/>
      <c r="D1053" s="97"/>
      <c r="E1053" s="97"/>
      <c r="F1053" s="97"/>
      <c r="G1053" s="97"/>
      <c r="H1053" s="4" t="s">
        <v>17</v>
      </c>
      <c r="I1053" s="80"/>
      <c r="J1053" s="76"/>
      <c r="K1053" s="64"/>
      <c r="L1053" s="64"/>
      <c r="M1053" s="114"/>
      <c r="O1053" s="3"/>
    </row>
    <row r="1054" spans="1:15" s="2" customFormat="1" hidden="1" x14ac:dyDescent="0.25">
      <c r="A1054" s="118"/>
      <c r="B1054" s="115"/>
      <c r="C1054" s="121"/>
      <c r="D1054" s="98"/>
      <c r="E1054" s="98"/>
      <c r="F1054" s="98"/>
      <c r="G1054" s="98"/>
      <c r="H1054" s="4" t="s">
        <v>13</v>
      </c>
      <c r="I1054" s="80"/>
      <c r="J1054" s="76"/>
      <c r="K1054" s="64"/>
      <c r="L1054" s="64"/>
      <c r="M1054" s="115"/>
      <c r="O1054" s="3"/>
    </row>
    <row r="1055" spans="1:15" s="2" customFormat="1" ht="16.5" hidden="1" customHeight="1" x14ac:dyDescent="0.25">
      <c r="A1055" s="116" t="s">
        <v>236</v>
      </c>
      <c r="B1055" s="113" t="s">
        <v>492</v>
      </c>
      <c r="C1055" s="119" t="s">
        <v>198</v>
      </c>
      <c r="D1055" s="96">
        <v>42370</v>
      </c>
      <c r="E1055" s="96">
        <v>42735</v>
      </c>
      <c r="F1055" s="96">
        <v>42370</v>
      </c>
      <c r="G1055" s="96">
        <v>42735</v>
      </c>
      <c r="H1055" s="4" t="s">
        <v>1</v>
      </c>
      <c r="I1055" s="80">
        <f>SUM(I1056:I1061)</f>
        <v>0</v>
      </c>
      <c r="J1055" s="76">
        <f>SUM(J1056:J1061)</f>
        <v>0</v>
      </c>
      <c r="K1055" s="64"/>
      <c r="L1055" s="64">
        <f t="shared" ref="L1055" si="189">I1055-J1055</f>
        <v>0</v>
      </c>
      <c r="M1055" s="113"/>
      <c r="O1055" s="3"/>
    </row>
    <row r="1056" spans="1:15" s="2" customFormat="1" hidden="1" x14ac:dyDescent="0.25">
      <c r="A1056" s="117"/>
      <c r="B1056" s="114"/>
      <c r="C1056" s="120"/>
      <c r="D1056" s="97"/>
      <c r="E1056" s="97"/>
      <c r="F1056" s="97"/>
      <c r="G1056" s="97"/>
      <c r="H1056" s="4" t="s">
        <v>14</v>
      </c>
      <c r="I1056" s="80"/>
      <c r="J1056" s="76"/>
      <c r="K1056" s="64"/>
      <c r="L1056" s="64"/>
      <c r="M1056" s="114"/>
      <c r="O1056" s="3"/>
    </row>
    <row r="1057" spans="1:15" s="2" customFormat="1" hidden="1" x14ac:dyDescent="0.25">
      <c r="A1057" s="117"/>
      <c r="B1057" s="114"/>
      <c r="C1057" s="120"/>
      <c r="D1057" s="97"/>
      <c r="E1057" s="97"/>
      <c r="F1057" s="97"/>
      <c r="G1057" s="97"/>
      <c r="H1057" s="4" t="s">
        <v>15</v>
      </c>
      <c r="I1057" s="80"/>
      <c r="J1057" s="76"/>
      <c r="K1057" s="64"/>
      <c r="L1057" s="64"/>
      <c r="M1057" s="114"/>
      <c r="O1057" s="3"/>
    </row>
    <row r="1058" spans="1:15" s="2" customFormat="1" hidden="1" x14ac:dyDescent="0.25">
      <c r="A1058" s="117"/>
      <c r="B1058" s="114"/>
      <c r="C1058" s="120"/>
      <c r="D1058" s="97"/>
      <c r="E1058" s="97"/>
      <c r="F1058" s="97"/>
      <c r="G1058" s="97"/>
      <c r="H1058" s="4" t="s">
        <v>9</v>
      </c>
      <c r="I1058" s="80">
        <v>0</v>
      </c>
      <c r="J1058" s="76">
        <v>0</v>
      </c>
      <c r="K1058" s="64"/>
      <c r="L1058" s="64">
        <f t="shared" ref="L1058" si="190">I1058-J1058</f>
        <v>0</v>
      </c>
      <c r="M1058" s="114"/>
      <c r="O1058" s="3"/>
    </row>
    <row r="1059" spans="1:15" s="2" customFormat="1" hidden="1" x14ac:dyDescent="0.25">
      <c r="A1059" s="117"/>
      <c r="B1059" s="114"/>
      <c r="C1059" s="120"/>
      <c r="D1059" s="97"/>
      <c r="E1059" s="97"/>
      <c r="F1059" s="97"/>
      <c r="G1059" s="97"/>
      <c r="H1059" s="4" t="s">
        <v>16</v>
      </c>
      <c r="I1059" s="80"/>
      <c r="J1059" s="76"/>
      <c r="K1059" s="64"/>
      <c r="L1059" s="64"/>
      <c r="M1059" s="114"/>
      <c r="O1059" s="3"/>
    </row>
    <row r="1060" spans="1:15" s="2" customFormat="1" hidden="1" x14ac:dyDescent="0.25">
      <c r="A1060" s="117"/>
      <c r="B1060" s="114"/>
      <c r="C1060" s="120"/>
      <c r="D1060" s="97"/>
      <c r="E1060" s="97"/>
      <c r="F1060" s="97"/>
      <c r="G1060" s="97"/>
      <c r="H1060" s="4" t="s">
        <v>17</v>
      </c>
      <c r="I1060" s="80"/>
      <c r="J1060" s="76"/>
      <c r="K1060" s="64"/>
      <c r="L1060" s="64"/>
      <c r="M1060" s="114"/>
      <c r="O1060" s="3"/>
    </row>
    <row r="1061" spans="1:15" s="2" customFormat="1" hidden="1" x14ac:dyDescent="0.25">
      <c r="A1061" s="118"/>
      <c r="B1061" s="115"/>
      <c r="C1061" s="121"/>
      <c r="D1061" s="98"/>
      <c r="E1061" s="98"/>
      <c r="F1061" s="98"/>
      <c r="G1061" s="98"/>
      <c r="H1061" s="4" t="s">
        <v>13</v>
      </c>
      <c r="I1061" s="80"/>
      <c r="J1061" s="76"/>
      <c r="K1061" s="64"/>
      <c r="L1061" s="64"/>
      <c r="M1061" s="115"/>
      <c r="O1061" s="3"/>
    </row>
    <row r="1062" spans="1:15" s="2" customFormat="1" ht="16.5" hidden="1" customHeight="1" x14ac:dyDescent="0.25">
      <c r="A1062" s="116" t="s">
        <v>394</v>
      </c>
      <c r="B1062" s="113" t="s">
        <v>395</v>
      </c>
      <c r="C1062" s="119" t="s">
        <v>198</v>
      </c>
      <c r="D1062" s="96">
        <v>42370</v>
      </c>
      <c r="E1062" s="96">
        <v>42735</v>
      </c>
      <c r="F1062" s="96">
        <v>42370</v>
      </c>
      <c r="G1062" s="96">
        <v>42735</v>
      </c>
      <c r="H1062" s="4" t="s">
        <v>1</v>
      </c>
      <c r="I1062" s="80">
        <f>SUM(I1063:I1068)</f>
        <v>107.4</v>
      </c>
      <c r="J1062" s="76">
        <f>SUM(J1063:J1068)</f>
        <v>107.4</v>
      </c>
      <c r="K1062" s="64"/>
      <c r="L1062" s="64">
        <f t="shared" si="185"/>
        <v>0</v>
      </c>
      <c r="M1062" s="113"/>
      <c r="O1062" s="3"/>
    </row>
    <row r="1063" spans="1:15" s="2" customFormat="1" hidden="1" x14ac:dyDescent="0.25">
      <c r="A1063" s="117"/>
      <c r="B1063" s="114"/>
      <c r="C1063" s="120"/>
      <c r="D1063" s="97"/>
      <c r="E1063" s="97"/>
      <c r="F1063" s="97"/>
      <c r="G1063" s="97"/>
      <c r="H1063" s="4" t="s">
        <v>14</v>
      </c>
      <c r="I1063" s="80"/>
      <c r="J1063" s="76"/>
      <c r="K1063" s="64"/>
      <c r="L1063" s="64"/>
      <c r="M1063" s="114"/>
      <c r="O1063" s="3"/>
    </row>
    <row r="1064" spans="1:15" s="2" customFormat="1" hidden="1" x14ac:dyDescent="0.25">
      <c r="A1064" s="117"/>
      <c r="B1064" s="114"/>
      <c r="C1064" s="120"/>
      <c r="D1064" s="97"/>
      <c r="E1064" s="97"/>
      <c r="F1064" s="97"/>
      <c r="G1064" s="97"/>
      <c r="H1064" s="4" t="s">
        <v>15</v>
      </c>
      <c r="I1064" s="80"/>
      <c r="J1064" s="76"/>
      <c r="K1064" s="64"/>
      <c r="L1064" s="64"/>
      <c r="M1064" s="114"/>
      <c r="O1064" s="3"/>
    </row>
    <row r="1065" spans="1:15" s="2" customFormat="1" hidden="1" x14ac:dyDescent="0.25">
      <c r="A1065" s="117"/>
      <c r="B1065" s="114"/>
      <c r="C1065" s="120"/>
      <c r="D1065" s="97"/>
      <c r="E1065" s="97"/>
      <c r="F1065" s="97"/>
      <c r="G1065" s="97"/>
      <c r="H1065" s="4" t="s">
        <v>9</v>
      </c>
      <c r="I1065" s="80">
        <v>107.4</v>
      </c>
      <c r="J1065" s="80">
        <v>107.4</v>
      </c>
      <c r="K1065" s="64"/>
      <c r="L1065" s="64">
        <f t="shared" si="185"/>
        <v>0</v>
      </c>
      <c r="M1065" s="114"/>
      <c r="O1065" s="3"/>
    </row>
    <row r="1066" spans="1:15" s="2" customFormat="1" hidden="1" x14ac:dyDescent="0.25">
      <c r="A1066" s="117"/>
      <c r="B1066" s="114"/>
      <c r="C1066" s="120"/>
      <c r="D1066" s="97"/>
      <c r="E1066" s="97"/>
      <c r="F1066" s="97"/>
      <c r="G1066" s="97"/>
      <c r="H1066" s="4" t="s">
        <v>16</v>
      </c>
      <c r="I1066" s="80"/>
      <c r="J1066" s="76"/>
      <c r="K1066" s="64"/>
      <c r="L1066" s="64"/>
      <c r="M1066" s="114"/>
      <c r="O1066" s="3"/>
    </row>
    <row r="1067" spans="1:15" s="2" customFormat="1" hidden="1" x14ac:dyDescent="0.25">
      <c r="A1067" s="117"/>
      <c r="B1067" s="114"/>
      <c r="C1067" s="120"/>
      <c r="D1067" s="97"/>
      <c r="E1067" s="97"/>
      <c r="F1067" s="97"/>
      <c r="G1067" s="97"/>
      <c r="H1067" s="4" t="s">
        <v>17</v>
      </c>
      <c r="I1067" s="80"/>
      <c r="J1067" s="76"/>
      <c r="K1067" s="64"/>
      <c r="L1067" s="64"/>
      <c r="M1067" s="114"/>
      <c r="O1067" s="3"/>
    </row>
    <row r="1068" spans="1:15" s="2" customFormat="1" hidden="1" x14ac:dyDescent="0.25">
      <c r="A1068" s="118"/>
      <c r="B1068" s="115"/>
      <c r="C1068" s="121"/>
      <c r="D1068" s="98"/>
      <c r="E1068" s="98"/>
      <c r="F1068" s="98"/>
      <c r="G1068" s="98"/>
      <c r="H1068" s="4" t="s">
        <v>13</v>
      </c>
      <c r="I1068" s="80"/>
      <c r="J1068" s="76"/>
      <c r="K1068" s="64"/>
      <c r="L1068" s="64"/>
      <c r="M1068" s="115"/>
      <c r="O1068" s="3"/>
    </row>
    <row r="1069" spans="1:15" s="2" customFormat="1" ht="18" hidden="1" customHeight="1" x14ac:dyDescent="0.25">
      <c r="A1069" s="116" t="s">
        <v>489</v>
      </c>
      <c r="B1069" s="113" t="s">
        <v>396</v>
      </c>
      <c r="C1069" s="119" t="s">
        <v>198</v>
      </c>
      <c r="D1069" s="96">
        <v>42370</v>
      </c>
      <c r="E1069" s="96">
        <v>42735</v>
      </c>
      <c r="F1069" s="96">
        <v>42370</v>
      </c>
      <c r="G1069" s="96">
        <v>42735</v>
      </c>
      <c r="H1069" s="4" t="s">
        <v>1</v>
      </c>
      <c r="I1069" s="80">
        <f>SUM(I1070:I1075)</f>
        <v>0</v>
      </c>
      <c r="J1069" s="76">
        <f>SUM(J1070:J1075)</f>
        <v>0</v>
      </c>
      <c r="K1069" s="64">
        <v>0</v>
      </c>
      <c r="L1069" s="64">
        <f t="shared" si="185"/>
        <v>0</v>
      </c>
      <c r="M1069" s="113"/>
      <c r="O1069" s="3"/>
    </row>
    <row r="1070" spans="1:15" s="2" customFormat="1" hidden="1" x14ac:dyDescent="0.25">
      <c r="A1070" s="117"/>
      <c r="B1070" s="114"/>
      <c r="C1070" s="120"/>
      <c r="D1070" s="97"/>
      <c r="E1070" s="97"/>
      <c r="F1070" s="97"/>
      <c r="G1070" s="97"/>
      <c r="H1070" s="4" t="s">
        <v>14</v>
      </c>
      <c r="I1070" s="80"/>
      <c r="J1070" s="76"/>
      <c r="K1070" s="64"/>
      <c r="L1070" s="64"/>
      <c r="M1070" s="114"/>
      <c r="O1070" s="3"/>
    </row>
    <row r="1071" spans="1:15" s="2" customFormat="1" hidden="1" x14ac:dyDescent="0.25">
      <c r="A1071" s="117"/>
      <c r="B1071" s="114"/>
      <c r="C1071" s="120"/>
      <c r="D1071" s="97"/>
      <c r="E1071" s="97"/>
      <c r="F1071" s="97"/>
      <c r="G1071" s="97"/>
      <c r="H1071" s="4" t="s">
        <v>15</v>
      </c>
      <c r="I1071" s="80"/>
      <c r="J1071" s="76"/>
      <c r="K1071" s="64"/>
      <c r="L1071" s="64"/>
      <c r="M1071" s="114"/>
      <c r="O1071" s="3"/>
    </row>
    <row r="1072" spans="1:15" s="2" customFormat="1" hidden="1" x14ac:dyDescent="0.25">
      <c r="A1072" s="117"/>
      <c r="B1072" s="114"/>
      <c r="C1072" s="120"/>
      <c r="D1072" s="97"/>
      <c r="E1072" s="97"/>
      <c r="F1072" s="97"/>
      <c r="G1072" s="97"/>
      <c r="H1072" s="4" t="s">
        <v>9</v>
      </c>
      <c r="I1072" s="80"/>
      <c r="J1072" s="76"/>
      <c r="K1072" s="64"/>
      <c r="L1072" s="64">
        <f t="shared" si="185"/>
        <v>0</v>
      </c>
      <c r="M1072" s="114"/>
      <c r="O1072" s="3"/>
    </row>
    <row r="1073" spans="1:15" s="2" customFormat="1" hidden="1" x14ac:dyDescent="0.25">
      <c r="A1073" s="117"/>
      <c r="B1073" s="114"/>
      <c r="C1073" s="120"/>
      <c r="D1073" s="97"/>
      <c r="E1073" s="97"/>
      <c r="F1073" s="97"/>
      <c r="G1073" s="97"/>
      <c r="H1073" s="4" t="s">
        <v>16</v>
      </c>
      <c r="I1073" s="80"/>
      <c r="J1073" s="76"/>
      <c r="K1073" s="64"/>
      <c r="L1073" s="64"/>
      <c r="M1073" s="114"/>
      <c r="O1073" s="3"/>
    </row>
    <row r="1074" spans="1:15" s="2" customFormat="1" hidden="1" x14ac:dyDescent="0.25">
      <c r="A1074" s="117"/>
      <c r="B1074" s="114"/>
      <c r="C1074" s="120"/>
      <c r="D1074" s="97"/>
      <c r="E1074" s="97"/>
      <c r="F1074" s="97"/>
      <c r="G1074" s="97"/>
      <c r="H1074" s="4" t="s">
        <v>17</v>
      </c>
      <c r="I1074" s="80"/>
      <c r="J1074" s="76"/>
      <c r="K1074" s="64"/>
      <c r="L1074" s="64"/>
      <c r="M1074" s="114"/>
      <c r="O1074" s="3"/>
    </row>
    <row r="1075" spans="1:15" s="2" customFormat="1" ht="15" hidden="1" customHeight="1" x14ac:dyDescent="0.25">
      <c r="A1075" s="118"/>
      <c r="B1075" s="115"/>
      <c r="C1075" s="121"/>
      <c r="D1075" s="98"/>
      <c r="E1075" s="98"/>
      <c r="F1075" s="98"/>
      <c r="G1075" s="98"/>
      <c r="H1075" s="4" t="s">
        <v>13</v>
      </c>
      <c r="I1075" s="80"/>
      <c r="J1075" s="76"/>
      <c r="K1075" s="64"/>
      <c r="L1075" s="64"/>
      <c r="M1075" s="115"/>
      <c r="O1075" s="3"/>
    </row>
    <row r="1076" spans="1:15" s="2" customFormat="1" ht="18" hidden="1" customHeight="1" x14ac:dyDescent="0.25">
      <c r="A1076" s="116" t="s">
        <v>490</v>
      </c>
      <c r="B1076" s="113" t="s">
        <v>397</v>
      </c>
      <c r="C1076" s="119" t="s">
        <v>198</v>
      </c>
      <c r="D1076" s="96">
        <v>42370</v>
      </c>
      <c r="E1076" s="96">
        <v>42735</v>
      </c>
      <c r="F1076" s="96">
        <v>42370</v>
      </c>
      <c r="G1076" s="96">
        <v>42735</v>
      </c>
      <c r="H1076" s="4" t="s">
        <v>1</v>
      </c>
      <c r="I1076" s="80">
        <f>SUM(I1077:I1082)</f>
        <v>0</v>
      </c>
      <c r="J1076" s="76">
        <f>SUM(J1077:J1082)</f>
        <v>0</v>
      </c>
      <c r="K1076" s="64">
        <v>0</v>
      </c>
      <c r="L1076" s="64">
        <f t="shared" ref="L1076" si="191">I1076-J1076</f>
        <v>0</v>
      </c>
      <c r="M1076" s="113"/>
      <c r="O1076" s="3"/>
    </row>
    <row r="1077" spans="1:15" s="2" customFormat="1" hidden="1" x14ac:dyDescent="0.25">
      <c r="A1077" s="117"/>
      <c r="B1077" s="114"/>
      <c r="C1077" s="120"/>
      <c r="D1077" s="97"/>
      <c r="E1077" s="97"/>
      <c r="F1077" s="97"/>
      <c r="G1077" s="97"/>
      <c r="H1077" s="4" t="s">
        <v>14</v>
      </c>
      <c r="I1077" s="80"/>
      <c r="J1077" s="76"/>
      <c r="K1077" s="64"/>
      <c r="L1077" s="64"/>
      <c r="M1077" s="114"/>
      <c r="O1077" s="3"/>
    </row>
    <row r="1078" spans="1:15" s="2" customFormat="1" hidden="1" x14ac:dyDescent="0.25">
      <c r="A1078" s="117"/>
      <c r="B1078" s="114"/>
      <c r="C1078" s="120"/>
      <c r="D1078" s="97"/>
      <c r="E1078" s="97"/>
      <c r="F1078" s="97"/>
      <c r="G1078" s="97"/>
      <c r="H1078" s="4" t="s">
        <v>15</v>
      </c>
      <c r="I1078" s="80"/>
      <c r="J1078" s="76"/>
      <c r="K1078" s="64"/>
      <c r="L1078" s="64"/>
      <c r="M1078" s="114"/>
      <c r="O1078" s="3"/>
    </row>
    <row r="1079" spans="1:15" s="2" customFormat="1" hidden="1" x14ac:dyDescent="0.25">
      <c r="A1079" s="117"/>
      <c r="B1079" s="114"/>
      <c r="C1079" s="120"/>
      <c r="D1079" s="97"/>
      <c r="E1079" s="97"/>
      <c r="F1079" s="97"/>
      <c r="G1079" s="97"/>
      <c r="H1079" s="4" t="s">
        <v>9</v>
      </c>
      <c r="I1079" s="80">
        <v>0</v>
      </c>
      <c r="J1079" s="76">
        <v>0</v>
      </c>
      <c r="K1079" s="64"/>
      <c r="L1079" s="64">
        <f t="shared" ref="L1079" si="192">I1079-J1079</f>
        <v>0</v>
      </c>
      <c r="M1079" s="114"/>
      <c r="O1079" s="3"/>
    </row>
    <row r="1080" spans="1:15" s="2" customFormat="1" hidden="1" x14ac:dyDescent="0.25">
      <c r="A1080" s="117"/>
      <c r="B1080" s="114"/>
      <c r="C1080" s="120"/>
      <c r="D1080" s="97"/>
      <c r="E1080" s="97"/>
      <c r="F1080" s="97"/>
      <c r="G1080" s="97"/>
      <c r="H1080" s="4" t="s">
        <v>16</v>
      </c>
      <c r="I1080" s="80"/>
      <c r="J1080" s="76"/>
      <c r="K1080" s="64"/>
      <c r="L1080" s="64"/>
      <c r="M1080" s="114"/>
      <c r="O1080" s="3"/>
    </row>
    <row r="1081" spans="1:15" s="2" customFormat="1" hidden="1" x14ac:dyDescent="0.25">
      <c r="A1081" s="117"/>
      <c r="B1081" s="114"/>
      <c r="C1081" s="120"/>
      <c r="D1081" s="97"/>
      <c r="E1081" s="97"/>
      <c r="F1081" s="97"/>
      <c r="G1081" s="97"/>
      <c r="H1081" s="4" t="s">
        <v>17</v>
      </c>
      <c r="I1081" s="80"/>
      <c r="J1081" s="76"/>
      <c r="K1081" s="64"/>
      <c r="L1081" s="64"/>
      <c r="M1081" s="114"/>
      <c r="O1081" s="3"/>
    </row>
    <row r="1082" spans="1:15" s="2" customFormat="1" hidden="1" x14ac:dyDescent="0.25">
      <c r="A1082" s="118"/>
      <c r="B1082" s="115"/>
      <c r="C1082" s="121"/>
      <c r="D1082" s="98"/>
      <c r="E1082" s="98"/>
      <c r="F1082" s="98"/>
      <c r="G1082" s="98"/>
      <c r="H1082" s="4" t="s">
        <v>13</v>
      </c>
      <c r="I1082" s="80"/>
      <c r="J1082" s="76"/>
      <c r="K1082" s="64"/>
      <c r="L1082" s="64"/>
      <c r="M1082" s="115"/>
      <c r="O1082" s="3"/>
    </row>
    <row r="1083" spans="1:15" s="2" customFormat="1" ht="18" hidden="1" customHeight="1" x14ac:dyDescent="0.25">
      <c r="A1083" s="116" t="s">
        <v>400</v>
      </c>
      <c r="B1083" s="113" t="s">
        <v>398</v>
      </c>
      <c r="C1083" s="119" t="s">
        <v>389</v>
      </c>
      <c r="D1083" s="96">
        <v>42370</v>
      </c>
      <c r="E1083" s="96">
        <v>42735</v>
      </c>
      <c r="F1083" s="96">
        <v>42370</v>
      </c>
      <c r="G1083" s="96">
        <v>42735</v>
      </c>
      <c r="H1083" s="4" t="s">
        <v>1</v>
      </c>
      <c r="I1083" s="80">
        <f>SUM(I1084:I1089)</f>
        <v>0</v>
      </c>
      <c r="J1083" s="76">
        <f>SUM(J1084:J1089)</f>
        <v>0</v>
      </c>
      <c r="K1083" s="64">
        <v>0</v>
      </c>
      <c r="L1083" s="64">
        <f t="shared" ref="L1083" si="193">I1083-J1083</f>
        <v>0</v>
      </c>
      <c r="M1083" s="113"/>
      <c r="O1083" s="3"/>
    </row>
    <row r="1084" spans="1:15" s="2" customFormat="1" hidden="1" x14ac:dyDescent="0.25">
      <c r="A1084" s="117"/>
      <c r="B1084" s="114"/>
      <c r="C1084" s="120"/>
      <c r="D1084" s="97"/>
      <c r="E1084" s="97"/>
      <c r="F1084" s="97"/>
      <c r="G1084" s="97"/>
      <c r="H1084" s="4" t="s">
        <v>14</v>
      </c>
      <c r="I1084" s="80"/>
      <c r="J1084" s="76"/>
      <c r="K1084" s="64"/>
      <c r="L1084" s="64"/>
      <c r="M1084" s="114"/>
      <c r="O1084" s="3"/>
    </row>
    <row r="1085" spans="1:15" s="2" customFormat="1" hidden="1" x14ac:dyDescent="0.25">
      <c r="A1085" s="117"/>
      <c r="B1085" s="114"/>
      <c r="C1085" s="120"/>
      <c r="D1085" s="97"/>
      <c r="E1085" s="97"/>
      <c r="F1085" s="97"/>
      <c r="G1085" s="97"/>
      <c r="H1085" s="4" t="s">
        <v>15</v>
      </c>
      <c r="I1085" s="80"/>
      <c r="J1085" s="76"/>
      <c r="K1085" s="64"/>
      <c r="L1085" s="64"/>
      <c r="M1085" s="114"/>
      <c r="O1085" s="3"/>
    </row>
    <row r="1086" spans="1:15" s="2" customFormat="1" hidden="1" x14ac:dyDescent="0.25">
      <c r="A1086" s="117"/>
      <c r="B1086" s="114"/>
      <c r="C1086" s="120"/>
      <c r="D1086" s="97"/>
      <c r="E1086" s="97"/>
      <c r="F1086" s="97"/>
      <c r="G1086" s="97"/>
      <c r="H1086" s="4" t="s">
        <v>9</v>
      </c>
      <c r="I1086" s="80">
        <v>0</v>
      </c>
      <c r="J1086" s="76">
        <v>0</v>
      </c>
      <c r="K1086" s="64"/>
      <c r="L1086" s="64">
        <f t="shared" ref="L1086" si="194">I1086-J1086</f>
        <v>0</v>
      </c>
      <c r="M1086" s="114"/>
      <c r="O1086" s="3"/>
    </row>
    <row r="1087" spans="1:15" s="2" customFormat="1" hidden="1" x14ac:dyDescent="0.25">
      <c r="A1087" s="117"/>
      <c r="B1087" s="114"/>
      <c r="C1087" s="120"/>
      <c r="D1087" s="97"/>
      <c r="E1087" s="97"/>
      <c r="F1087" s="97"/>
      <c r="G1087" s="97"/>
      <c r="H1087" s="4" t="s">
        <v>16</v>
      </c>
      <c r="I1087" s="80"/>
      <c r="J1087" s="76"/>
      <c r="K1087" s="64"/>
      <c r="L1087" s="64"/>
      <c r="M1087" s="114"/>
      <c r="O1087" s="3"/>
    </row>
    <row r="1088" spans="1:15" s="2" customFormat="1" hidden="1" x14ac:dyDescent="0.25">
      <c r="A1088" s="117"/>
      <c r="B1088" s="114"/>
      <c r="C1088" s="120"/>
      <c r="D1088" s="97"/>
      <c r="E1088" s="97"/>
      <c r="F1088" s="97"/>
      <c r="G1088" s="97"/>
      <c r="H1088" s="4" t="s">
        <v>17</v>
      </c>
      <c r="I1088" s="80"/>
      <c r="J1088" s="76"/>
      <c r="K1088" s="64"/>
      <c r="L1088" s="64"/>
      <c r="M1088" s="114"/>
      <c r="O1088" s="3"/>
    </row>
    <row r="1089" spans="1:15" s="2" customFormat="1" hidden="1" x14ac:dyDescent="0.25">
      <c r="A1089" s="118"/>
      <c r="B1089" s="115"/>
      <c r="C1089" s="121"/>
      <c r="D1089" s="98"/>
      <c r="E1089" s="98"/>
      <c r="F1089" s="98"/>
      <c r="G1089" s="98"/>
      <c r="H1089" s="4" t="s">
        <v>13</v>
      </c>
      <c r="I1089" s="80"/>
      <c r="J1089" s="76"/>
      <c r="K1089" s="64"/>
      <c r="L1089" s="64"/>
      <c r="M1089" s="115"/>
      <c r="O1089" s="3"/>
    </row>
    <row r="1090" spans="1:15" s="41" customFormat="1" ht="16.5" hidden="1" customHeight="1" x14ac:dyDescent="0.25">
      <c r="A1090" s="131" t="s">
        <v>59</v>
      </c>
      <c r="B1090" s="177" t="s">
        <v>58</v>
      </c>
      <c r="C1090" s="125" t="s">
        <v>93</v>
      </c>
      <c r="D1090" s="122">
        <v>42370</v>
      </c>
      <c r="E1090" s="122">
        <v>42735</v>
      </c>
      <c r="F1090" s="122">
        <v>42370</v>
      </c>
      <c r="G1090" s="122">
        <v>42735</v>
      </c>
      <c r="H1090" s="40" t="s">
        <v>1</v>
      </c>
      <c r="I1090" s="74">
        <f>SUM(I1091:I1096)</f>
        <v>0</v>
      </c>
      <c r="J1090" s="74">
        <f>SUM(J1091:J1096)</f>
        <v>0</v>
      </c>
      <c r="K1090" s="57">
        <v>0</v>
      </c>
      <c r="L1090" s="57">
        <f t="shared" ref="L1090" si="195">I1090-J1090</f>
        <v>0</v>
      </c>
      <c r="M1090" s="177"/>
      <c r="O1090" s="42"/>
    </row>
    <row r="1091" spans="1:15" s="41" customFormat="1" hidden="1" x14ac:dyDescent="0.25">
      <c r="A1091" s="132"/>
      <c r="B1091" s="178"/>
      <c r="C1091" s="126"/>
      <c r="D1091" s="123"/>
      <c r="E1091" s="123"/>
      <c r="F1091" s="123"/>
      <c r="G1091" s="123"/>
      <c r="H1091" s="40" t="s">
        <v>14</v>
      </c>
      <c r="I1091" s="74"/>
      <c r="J1091" s="74"/>
      <c r="K1091" s="57"/>
      <c r="L1091" s="57"/>
      <c r="M1091" s="178"/>
      <c r="O1091" s="42"/>
    </row>
    <row r="1092" spans="1:15" s="41" customFormat="1" hidden="1" x14ac:dyDescent="0.25">
      <c r="A1092" s="132"/>
      <c r="B1092" s="178"/>
      <c r="C1092" s="126"/>
      <c r="D1092" s="123"/>
      <c r="E1092" s="123"/>
      <c r="F1092" s="123"/>
      <c r="G1092" s="123"/>
      <c r="H1092" s="40" t="s">
        <v>15</v>
      </c>
      <c r="I1092" s="74"/>
      <c r="J1092" s="74"/>
      <c r="K1092" s="57"/>
      <c r="L1092" s="57"/>
      <c r="M1092" s="178"/>
      <c r="O1092" s="42"/>
    </row>
    <row r="1093" spans="1:15" s="41" customFormat="1" hidden="1" x14ac:dyDescent="0.25">
      <c r="A1093" s="132"/>
      <c r="B1093" s="178"/>
      <c r="C1093" s="126"/>
      <c r="D1093" s="123"/>
      <c r="E1093" s="123"/>
      <c r="F1093" s="123"/>
      <c r="G1093" s="123"/>
      <c r="H1093" s="40" t="s">
        <v>9</v>
      </c>
      <c r="I1093" s="74">
        <v>0</v>
      </c>
      <c r="J1093" s="74">
        <v>0</v>
      </c>
      <c r="K1093" s="57">
        <v>0</v>
      </c>
      <c r="L1093" s="57"/>
      <c r="M1093" s="178"/>
      <c r="O1093" s="42"/>
    </row>
    <row r="1094" spans="1:15" s="41" customFormat="1" hidden="1" x14ac:dyDescent="0.25">
      <c r="A1094" s="132"/>
      <c r="B1094" s="178"/>
      <c r="C1094" s="126"/>
      <c r="D1094" s="123"/>
      <c r="E1094" s="123"/>
      <c r="F1094" s="123"/>
      <c r="G1094" s="123"/>
      <c r="H1094" s="40" t="s">
        <v>16</v>
      </c>
      <c r="I1094" s="74"/>
      <c r="J1094" s="74"/>
      <c r="K1094" s="57"/>
      <c r="L1094" s="57"/>
      <c r="M1094" s="178"/>
      <c r="O1094" s="42"/>
    </row>
    <row r="1095" spans="1:15" s="41" customFormat="1" hidden="1" x14ac:dyDescent="0.25">
      <c r="A1095" s="132"/>
      <c r="B1095" s="178"/>
      <c r="C1095" s="126"/>
      <c r="D1095" s="123"/>
      <c r="E1095" s="123"/>
      <c r="F1095" s="123"/>
      <c r="G1095" s="123"/>
      <c r="H1095" s="40" t="s">
        <v>17</v>
      </c>
      <c r="I1095" s="74"/>
      <c r="J1095" s="74"/>
      <c r="K1095" s="57"/>
      <c r="L1095" s="57"/>
      <c r="M1095" s="178"/>
      <c r="O1095" s="42"/>
    </row>
    <row r="1096" spans="1:15" s="41" customFormat="1" hidden="1" x14ac:dyDescent="0.25">
      <c r="A1096" s="133"/>
      <c r="B1096" s="179"/>
      <c r="C1096" s="127"/>
      <c r="D1096" s="124"/>
      <c r="E1096" s="124"/>
      <c r="F1096" s="124"/>
      <c r="G1096" s="124"/>
      <c r="H1096" s="40" t="s">
        <v>13</v>
      </c>
      <c r="I1096" s="74"/>
      <c r="J1096" s="74"/>
      <c r="K1096" s="57"/>
      <c r="L1096" s="57"/>
      <c r="M1096" s="179"/>
      <c r="O1096" s="42"/>
    </row>
    <row r="1097" spans="1:15" s="2" customFormat="1" ht="12.75" hidden="1" customHeight="1" x14ac:dyDescent="0.25">
      <c r="A1097" s="116" t="s">
        <v>108</v>
      </c>
      <c r="B1097" s="113" t="s">
        <v>66</v>
      </c>
      <c r="C1097" s="110" t="s">
        <v>244</v>
      </c>
      <c r="D1097" s="96">
        <v>42370</v>
      </c>
      <c r="E1097" s="96">
        <v>42735</v>
      </c>
      <c r="F1097" s="96">
        <v>42370</v>
      </c>
      <c r="G1097" s="96">
        <v>42735</v>
      </c>
      <c r="H1097" s="4" t="s">
        <v>1</v>
      </c>
      <c r="I1097" s="76">
        <f>SUM(I1098:I1103)</f>
        <v>0</v>
      </c>
      <c r="J1097" s="76">
        <f>SUM(J1098:J1103)</f>
        <v>0</v>
      </c>
      <c r="K1097" s="64"/>
      <c r="L1097" s="64">
        <f t="shared" ref="L1097" si="196">I1097-J1097</f>
        <v>0</v>
      </c>
      <c r="M1097" s="113" t="s">
        <v>67</v>
      </c>
      <c r="O1097" s="3"/>
    </row>
    <row r="1098" spans="1:15" s="2" customFormat="1" hidden="1" x14ac:dyDescent="0.25">
      <c r="A1098" s="117"/>
      <c r="B1098" s="114"/>
      <c r="C1098" s="111"/>
      <c r="D1098" s="97"/>
      <c r="E1098" s="97"/>
      <c r="F1098" s="97"/>
      <c r="G1098" s="97"/>
      <c r="H1098" s="4" t="s">
        <v>14</v>
      </c>
      <c r="I1098" s="76"/>
      <c r="J1098" s="76"/>
      <c r="K1098" s="64"/>
      <c r="L1098" s="64"/>
      <c r="M1098" s="114"/>
      <c r="O1098" s="3"/>
    </row>
    <row r="1099" spans="1:15" s="2" customFormat="1" hidden="1" x14ac:dyDescent="0.25">
      <c r="A1099" s="117"/>
      <c r="B1099" s="114"/>
      <c r="C1099" s="111"/>
      <c r="D1099" s="97"/>
      <c r="E1099" s="97"/>
      <c r="F1099" s="97"/>
      <c r="G1099" s="97"/>
      <c r="H1099" s="4" t="s">
        <v>15</v>
      </c>
      <c r="I1099" s="76"/>
      <c r="J1099" s="76"/>
      <c r="K1099" s="64"/>
      <c r="L1099" s="64"/>
      <c r="M1099" s="114"/>
      <c r="O1099" s="3"/>
    </row>
    <row r="1100" spans="1:15" s="2" customFormat="1" hidden="1" x14ac:dyDescent="0.25">
      <c r="A1100" s="117"/>
      <c r="B1100" s="114"/>
      <c r="C1100" s="111"/>
      <c r="D1100" s="97"/>
      <c r="E1100" s="97"/>
      <c r="F1100" s="97"/>
      <c r="G1100" s="97"/>
      <c r="H1100" s="4" t="s">
        <v>9</v>
      </c>
      <c r="I1100" s="76" t="s">
        <v>8</v>
      </c>
      <c r="J1100" s="76" t="s">
        <v>8</v>
      </c>
      <c r="K1100" s="64"/>
      <c r="L1100" s="64"/>
      <c r="M1100" s="114"/>
      <c r="O1100" s="3"/>
    </row>
    <row r="1101" spans="1:15" s="2" customFormat="1" hidden="1" x14ac:dyDescent="0.25">
      <c r="A1101" s="117"/>
      <c r="B1101" s="114"/>
      <c r="C1101" s="111"/>
      <c r="D1101" s="97"/>
      <c r="E1101" s="97"/>
      <c r="F1101" s="97"/>
      <c r="G1101" s="97"/>
      <c r="H1101" s="4" t="s">
        <v>16</v>
      </c>
      <c r="I1101" s="76"/>
      <c r="J1101" s="76"/>
      <c r="K1101" s="64"/>
      <c r="L1101" s="64"/>
      <c r="M1101" s="114"/>
      <c r="O1101" s="3"/>
    </row>
    <row r="1102" spans="1:15" s="2" customFormat="1" hidden="1" x14ac:dyDescent="0.25">
      <c r="A1102" s="117"/>
      <c r="B1102" s="114"/>
      <c r="C1102" s="111"/>
      <c r="D1102" s="97"/>
      <c r="E1102" s="97"/>
      <c r="F1102" s="97"/>
      <c r="G1102" s="97"/>
      <c r="H1102" s="4" t="s">
        <v>17</v>
      </c>
      <c r="I1102" s="76"/>
      <c r="J1102" s="76"/>
      <c r="K1102" s="64"/>
      <c r="L1102" s="64"/>
      <c r="M1102" s="114"/>
      <c r="O1102" s="3"/>
    </row>
    <row r="1103" spans="1:15" s="2" customFormat="1" hidden="1" x14ac:dyDescent="0.25">
      <c r="A1103" s="118"/>
      <c r="B1103" s="115"/>
      <c r="C1103" s="112"/>
      <c r="D1103" s="98"/>
      <c r="E1103" s="98"/>
      <c r="F1103" s="98"/>
      <c r="G1103" s="98"/>
      <c r="H1103" s="4" t="s">
        <v>13</v>
      </c>
      <c r="I1103" s="76"/>
      <c r="J1103" s="76"/>
      <c r="K1103" s="64"/>
      <c r="L1103" s="64"/>
      <c r="M1103" s="115"/>
      <c r="O1103" s="3"/>
    </row>
    <row r="1104" spans="1:15" s="2" customFormat="1" ht="16.5" hidden="1" customHeight="1" x14ac:dyDescent="0.25">
      <c r="A1104" s="116" t="s">
        <v>110</v>
      </c>
      <c r="B1104" s="113" t="s">
        <v>69</v>
      </c>
      <c r="C1104" s="110" t="s">
        <v>244</v>
      </c>
      <c r="D1104" s="96">
        <v>42370</v>
      </c>
      <c r="E1104" s="96">
        <v>42735</v>
      </c>
      <c r="F1104" s="96">
        <v>42370</v>
      </c>
      <c r="G1104" s="96">
        <v>42735</v>
      </c>
      <c r="H1104" s="4" t="s">
        <v>1</v>
      </c>
      <c r="I1104" s="79">
        <f>SUM(I1106:I1107)</f>
        <v>0</v>
      </c>
      <c r="J1104" s="79">
        <f>SUM(J1106:J1107)</f>
        <v>0</v>
      </c>
      <c r="K1104" s="65"/>
      <c r="L1104" s="65">
        <f t="shared" si="185"/>
        <v>0</v>
      </c>
      <c r="M1104" s="113" t="s">
        <v>334</v>
      </c>
      <c r="O1104" s="3"/>
    </row>
    <row r="1105" spans="1:15" s="2" customFormat="1" hidden="1" x14ac:dyDescent="0.25">
      <c r="A1105" s="117"/>
      <c r="B1105" s="114"/>
      <c r="C1105" s="111"/>
      <c r="D1105" s="97"/>
      <c r="E1105" s="97"/>
      <c r="F1105" s="97"/>
      <c r="G1105" s="97"/>
      <c r="H1105" s="4" t="s">
        <v>14</v>
      </c>
      <c r="I1105" s="79"/>
      <c r="J1105" s="79"/>
      <c r="K1105" s="65"/>
      <c r="L1105" s="65"/>
      <c r="M1105" s="114"/>
      <c r="O1105" s="3"/>
    </row>
    <row r="1106" spans="1:15" s="2" customFormat="1" hidden="1" x14ac:dyDescent="0.25">
      <c r="A1106" s="117"/>
      <c r="B1106" s="114"/>
      <c r="C1106" s="111"/>
      <c r="D1106" s="97"/>
      <c r="E1106" s="97"/>
      <c r="F1106" s="97"/>
      <c r="G1106" s="97"/>
      <c r="H1106" s="4" t="s">
        <v>15</v>
      </c>
      <c r="I1106" s="79"/>
      <c r="J1106" s="79"/>
      <c r="K1106" s="65"/>
      <c r="L1106" s="65"/>
      <c r="M1106" s="114"/>
      <c r="O1106" s="3"/>
    </row>
    <row r="1107" spans="1:15" s="2" customFormat="1" hidden="1" x14ac:dyDescent="0.25">
      <c r="A1107" s="117"/>
      <c r="B1107" s="114"/>
      <c r="C1107" s="111"/>
      <c r="D1107" s="97"/>
      <c r="E1107" s="97"/>
      <c r="F1107" s="97"/>
      <c r="G1107" s="97"/>
      <c r="H1107" s="4" t="s">
        <v>9</v>
      </c>
      <c r="I1107" s="79" t="s">
        <v>8</v>
      </c>
      <c r="J1107" s="75" t="s">
        <v>8</v>
      </c>
      <c r="K1107" s="65"/>
      <c r="L1107" s="65"/>
      <c r="M1107" s="114"/>
      <c r="O1107" s="3"/>
    </row>
    <row r="1108" spans="1:15" s="2" customFormat="1" hidden="1" x14ac:dyDescent="0.25">
      <c r="A1108" s="117"/>
      <c r="B1108" s="114"/>
      <c r="C1108" s="111"/>
      <c r="D1108" s="97"/>
      <c r="E1108" s="97"/>
      <c r="F1108" s="97"/>
      <c r="G1108" s="97"/>
      <c r="H1108" s="4" t="s">
        <v>16</v>
      </c>
      <c r="I1108" s="79"/>
      <c r="J1108" s="79"/>
      <c r="K1108" s="65"/>
      <c r="L1108" s="65"/>
      <c r="M1108" s="114"/>
      <c r="O1108" s="3"/>
    </row>
    <row r="1109" spans="1:15" s="2" customFormat="1" hidden="1" x14ac:dyDescent="0.25">
      <c r="A1109" s="117"/>
      <c r="B1109" s="114"/>
      <c r="C1109" s="111"/>
      <c r="D1109" s="97"/>
      <c r="E1109" s="97"/>
      <c r="F1109" s="97"/>
      <c r="G1109" s="97"/>
      <c r="H1109" s="4" t="s">
        <v>17</v>
      </c>
      <c r="I1109" s="79"/>
      <c r="J1109" s="79"/>
      <c r="K1109" s="65"/>
      <c r="L1109" s="65"/>
      <c r="M1109" s="114"/>
      <c r="O1109" s="3"/>
    </row>
    <row r="1110" spans="1:15" s="2" customFormat="1" hidden="1" x14ac:dyDescent="0.25">
      <c r="A1110" s="118"/>
      <c r="B1110" s="115"/>
      <c r="C1110" s="112"/>
      <c r="D1110" s="98"/>
      <c r="E1110" s="98"/>
      <c r="F1110" s="98"/>
      <c r="G1110" s="98"/>
      <c r="H1110" s="4" t="s">
        <v>13</v>
      </c>
      <c r="I1110" s="79"/>
      <c r="J1110" s="79"/>
      <c r="K1110" s="65"/>
      <c r="L1110" s="65"/>
      <c r="M1110" s="115"/>
      <c r="O1110" s="3"/>
    </row>
    <row r="1111" spans="1:15" s="2" customFormat="1" ht="16.5" hidden="1" customHeight="1" x14ac:dyDescent="0.25">
      <c r="A1111" s="116" t="s">
        <v>111</v>
      </c>
      <c r="B1111" s="113" t="s">
        <v>71</v>
      </c>
      <c r="C1111" s="110" t="s">
        <v>244</v>
      </c>
      <c r="D1111" s="96">
        <v>42370</v>
      </c>
      <c r="E1111" s="96">
        <v>42735</v>
      </c>
      <c r="F1111" s="96">
        <v>42370</v>
      </c>
      <c r="G1111" s="96">
        <v>42735</v>
      </c>
      <c r="H1111" s="4" t="s">
        <v>1</v>
      </c>
      <c r="I1111" s="79">
        <f>SUM(I1113:I1114)</f>
        <v>0</v>
      </c>
      <c r="J1111" s="79">
        <f>SUM(J1113:J1114)</f>
        <v>0</v>
      </c>
      <c r="K1111" s="65"/>
      <c r="L1111" s="65">
        <f t="shared" si="185"/>
        <v>0</v>
      </c>
      <c r="M1111" s="113" t="s">
        <v>295</v>
      </c>
      <c r="O1111" s="3"/>
    </row>
    <row r="1112" spans="1:15" s="2" customFormat="1" hidden="1" x14ac:dyDescent="0.25">
      <c r="A1112" s="117"/>
      <c r="B1112" s="114"/>
      <c r="C1112" s="111"/>
      <c r="D1112" s="97"/>
      <c r="E1112" s="97"/>
      <c r="F1112" s="97"/>
      <c r="G1112" s="97"/>
      <c r="H1112" s="4" t="s">
        <v>14</v>
      </c>
      <c r="I1112" s="76"/>
      <c r="J1112" s="76"/>
      <c r="K1112" s="64"/>
      <c r="L1112" s="64"/>
      <c r="M1112" s="114"/>
      <c r="O1112" s="3"/>
    </row>
    <row r="1113" spans="1:15" s="2" customFormat="1" hidden="1" x14ac:dyDescent="0.25">
      <c r="A1113" s="117"/>
      <c r="B1113" s="114"/>
      <c r="C1113" s="111"/>
      <c r="D1113" s="97"/>
      <c r="E1113" s="97"/>
      <c r="F1113" s="97"/>
      <c r="G1113" s="97"/>
      <c r="H1113" s="4" t="s">
        <v>15</v>
      </c>
      <c r="I1113" s="76"/>
      <c r="J1113" s="76"/>
      <c r="K1113" s="64"/>
      <c r="L1113" s="64"/>
      <c r="M1113" s="114"/>
      <c r="O1113" s="3"/>
    </row>
    <row r="1114" spans="1:15" s="2" customFormat="1" hidden="1" x14ac:dyDescent="0.25">
      <c r="A1114" s="117"/>
      <c r="B1114" s="114"/>
      <c r="C1114" s="111"/>
      <c r="D1114" s="97"/>
      <c r="E1114" s="97"/>
      <c r="F1114" s="97"/>
      <c r="G1114" s="97"/>
      <c r="H1114" s="4" t="s">
        <v>9</v>
      </c>
      <c r="I1114" s="76" t="s">
        <v>8</v>
      </c>
      <c r="J1114" s="76" t="s">
        <v>8</v>
      </c>
      <c r="K1114" s="64"/>
      <c r="L1114" s="64"/>
      <c r="M1114" s="114"/>
      <c r="O1114" s="3"/>
    </row>
    <row r="1115" spans="1:15" s="2" customFormat="1" hidden="1" x14ac:dyDescent="0.25">
      <c r="A1115" s="117"/>
      <c r="B1115" s="114"/>
      <c r="C1115" s="111"/>
      <c r="D1115" s="97"/>
      <c r="E1115" s="97"/>
      <c r="F1115" s="97"/>
      <c r="G1115" s="97"/>
      <c r="H1115" s="4" t="s">
        <v>16</v>
      </c>
      <c r="I1115" s="76"/>
      <c r="J1115" s="76"/>
      <c r="K1115" s="64"/>
      <c r="L1115" s="64"/>
      <c r="M1115" s="114"/>
      <c r="O1115" s="3"/>
    </row>
    <row r="1116" spans="1:15" s="2" customFormat="1" hidden="1" x14ac:dyDescent="0.25">
      <c r="A1116" s="117"/>
      <c r="B1116" s="114"/>
      <c r="C1116" s="111"/>
      <c r="D1116" s="97"/>
      <c r="E1116" s="97"/>
      <c r="F1116" s="97"/>
      <c r="G1116" s="97"/>
      <c r="H1116" s="4" t="s">
        <v>17</v>
      </c>
      <c r="I1116" s="76"/>
      <c r="J1116" s="76"/>
      <c r="K1116" s="64"/>
      <c r="L1116" s="64"/>
      <c r="M1116" s="114"/>
      <c r="O1116" s="3"/>
    </row>
    <row r="1117" spans="1:15" s="2" customFormat="1" hidden="1" x14ac:dyDescent="0.25">
      <c r="A1117" s="118"/>
      <c r="B1117" s="115"/>
      <c r="C1117" s="112"/>
      <c r="D1117" s="98"/>
      <c r="E1117" s="98"/>
      <c r="F1117" s="98"/>
      <c r="G1117" s="98"/>
      <c r="H1117" s="4" t="s">
        <v>13</v>
      </c>
      <c r="I1117" s="76"/>
      <c r="J1117" s="76"/>
      <c r="K1117" s="64"/>
      <c r="L1117" s="64"/>
      <c r="M1117" s="115"/>
      <c r="O1117" s="3"/>
    </row>
    <row r="1118" spans="1:15" s="2" customFormat="1" ht="16.5" hidden="1" customHeight="1" x14ac:dyDescent="0.25">
      <c r="A1118" s="116" t="s">
        <v>177</v>
      </c>
      <c r="B1118" s="113" t="s">
        <v>73</v>
      </c>
      <c r="C1118" s="110" t="s">
        <v>244</v>
      </c>
      <c r="D1118" s="96">
        <v>42370</v>
      </c>
      <c r="E1118" s="96">
        <v>42735</v>
      </c>
      <c r="F1118" s="96">
        <v>42370</v>
      </c>
      <c r="G1118" s="96">
        <v>42735</v>
      </c>
      <c r="H1118" s="4" t="s">
        <v>1</v>
      </c>
      <c r="I1118" s="80">
        <v>0</v>
      </c>
      <c r="J1118" s="80">
        <v>0</v>
      </c>
      <c r="K1118" s="64"/>
      <c r="L1118" s="64">
        <v>0</v>
      </c>
      <c r="M1118" s="113" t="s">
        <v>296</v>
      </c>
      <c r="O1118" s="3"/>
    </row>
    <row r="1119" spans="1:15" s="2" customFormat="1" hidden="1" x14ac:dyDescent="0.25">
      <c r="A1119" s="117"/>
      <c r="B1119" s="114"/>
      <c r="C1119" s="111"/>
      <c r="D1119" s="97"/>
      <c r="E1119" s="97"/>
      <c r="F1119" s="97"/>
      <c r="G1119" s="97"/>
      <c r="H1119" s="4" t="s">
        <v>14</v>
      </c>
      <c r="I1119" s="80"/>
      <c r="J1119" s="80"/>
      <c r="K1119" s="64"/>
      <c r="L1119" s="64"/>
      <c r="M1119" s="114"/>
      <c r="O1119" s="3"/>
    </row>
    <row r="1120" spans="1:15" s="2" customFormat="1" hidden="1" x14ac:dyDescent="0.25">
      <c r="A1120" s="117"/>
      <c r="B1120" s="114"/>
      <c r="C1120" s="111"/>
      <c r="D1120" s="97"/>
      <c r="E1120" s="97"/>
      <c r="F1120" s="97"/>
      <c r="G1120" s="97"/>
      <c r="H1120" s="4" t="s">
        <v>15</v>
      </c>
      <c r="I1120" s="80"/>
      <c r="J1120" s="80"/>
      <c r="K1120" s="64"/>
      <c r="L1120" s="64"/>
      <c r="M1120" s="114"/>
      <c r="O1120" s="3"/>
    </row>
    <row r="1121" spans="1:15" s="2" customFormat="1" hidden="1" x14ac:dyDescent="0.25">
      <c r="A1121" s="117"/>
      <c r="B1121" s="114"/>
      <c r="C1121" s="111"/>
      <c r="D1121" s="97"/>
      <c r="E1121" s="97"/>
      <c r="F1121" s="97"/>
      <c r="G1121" s="97"/>
      <c r="H1121" s="4" t="s">
        <v>9</v>
      </c>
      <c r="I1121" s="76" t="s">
        <v>8</v>
      </c>
      <c r="J1121" s="76" t="s">
        <v>8</v>
      </c>
      <c r="K1121" s="64"/>
      <c r="L1121" s="64"/>
      <c r="M1121" s="114"/>
      <c r="O1121" s="3"/>
    </row>
    <row r="1122" spans="1:15" s="2" customFormat="1" hidden="1" x14ac:dyDescent="0.25">
      <c r="A1122" s="117"/>
      <c r="B1122" s="114"/>
      <c r="C1122" s="111"/>
      <c r="D1122" s="97"/>
      <c r="E1122" s="97"/>
      <c r="F1122" s="97"/>
      <c r="G1122" s="97"/>
      <c r="H1122" s="4" t="s">
        <v>16</v>
      </c>
      <c r="I1122" s="80"/>
      <c r="J1122" s="80"/>
      <c r="K1122" s="64"/>
      <c r="L1122" s="64"/>
      <c r="M1122" s="114"/>
      <c r="O1122" s="3"/>
    </row>
    <row r="1123" spans="1:15" s="2" customFormat="1" hidden="1" x14ac:dyDescent="0.25">
      <c r="A1123" s="117"/>
      <c r="B1123" s="114"/>
      <c r="C1123" s="111"/>
      <c r="D1123" s="97"/>
      <c r="E1123" s="97"/>
      <c r="F1123" s="97"/>
      <c r="G1123" s="97"/>
      <c r="H1123" s="4" t="s">
        <v>17</v>
      </c>
      <c r="I1123" s="80"/>
      <c r="J1123" s="80"/>
      <c r="K1123" s="64"/>
      <c r="L1123" s="64"/>
      <c r="M1123" s="114"/>
      <c r="O1123" s="3"/>
    </row>
    <row r="1124" spans="1:15" s="2" customFormat="1" ht="39" hidden="1" customHeight="1" x14ac:dyDescent="0.25">
      <c r="A1124" s="118"/>
      <c r="B1124" s="115"/>
      <c r="C1124" s="112"/>
      <c r="D1124" s="98"/>
      <c r="E1124" s="98"/>
      <c r="F1124" s="98"/>
      <c r="G1124" s="98"/>
      <c r="H1124" s="4" t="s">
        <v>13</v>
      </c>
      <c r="I1124" s="80"/>
      <c r="J1124" s="80"/>
      <c r="K1124" s="64"/>
      <c r="L1124" s="64"/>
      <c r="M1124" s="115"/>
      <c r="O1124" s="3"/>
    </row>
    <row r="1125" spans="1:15" s="2" customFormat="1" ht="16.5" hidden="1" customHeight="1" x14ac:dyDescent="0.25">
      <c r="A1125" s="116" t="s">
        <v>112</v>
      </c>
      <c r="B1125" s="113" t="s">
        <v>75</v>
      </c>
      <c r="C1125" s="110" t="s">
        <v>244</v>
      </c>
      <c r="D1125" s="96">
        <v>42370</v>
      </c>
      <c r="E1125" s="96">
        <v>42735</v>
      </c>
      <c r="F1125" s="96">
        <v>42370</v>
      </c>
      <c r="G1125" s="96">
        <v>42735</v>
      </c>
      <c r="H1125" s="4" t="s">
        <v>1</v>
      </c>
      <c r="I1125" s="80">
        <v>0</v>
      </c>
      <c r="J1125" s="80">
        <v>0</v>
      </c>
      <c r="K1125" s="64"/>
      <c r="L1125" s="64"/>
      <c r="M1125" s="113" t="s">
        <v>388</v>
      </c>
      <c r="O1125" s="3"/>
    </row>
    <row r="1126" spans="1:15" s="2" customFormat="1" hidden="1" x14ac:dyDescent="0.25">
      <c r="A1126" s="117"/>
      <c r="B1126" s="114"/>
      <c r="C1126" s="111"/>
      <c r="D1126" s="97"/>
      <c r="E1126" s="97"/>
      <c r="F1126" s="97"/>
      <c r="G1126" s="97"/>
      <c r="H1126" s="4" t="s">
        <v>14</v>
      </c>
      <c r="I1126" s="76"/>
      <c r="J1126" s="76"/>
      <c r="K1126" s="64"/>
      <c r="L1126" s="64"/>
      <c r="M1126" s="114"/>
      <c r="O1126" s="3"/>
    </row>
    <row r="1127" spans="1:15" s="2" customFormat="1" hidden="1" x14ac:dyDescent="0.25">
      <c r="A1127" s="117"/>
      <c r="B1127" s="114"/>
      <c r="C1127" s="111"/>
      <c r="D1127" s="97"/>
      <c r="E1127" s="97"/>
      <c r="F1127" s="97"/>
      <c r="G1127" s="97"/>
      <c r="H1127" s="4" t="s">
        <v>15</v>
      </c>
      <c r="I1127" s="76"/>
      <c r="J1127" s="76"/>
      <c r="K1127" s="64"/>
      <c r="L1127" s="64"/>
      <c r="M1127" s="114"/>
      <c r="O1127" s="3"/>
    </row>
    <row r="1128" spans="1:15" s="2" customFormat="1" hidden="1" x14ac:dyDescent="0.25">
      <c r="A1128" s="117"/>
      <c r="B1128" s="114"/>
      <c r="C1128" s="111"/>
      <c r="D1128" s="97"/>
      <c r="E1128" s="97"/>
      <c r="F1128" s="97"/>
      <c r="G1128" s="97"/>
      <c r="H1128" s="4" t="s">
        <v>9</v>
      </c>
      <c r="I1128" s="76" t="str">
        <f t="shared" ref="I1128:J1128" si="197">I1135</f>
        <v>не требуется</v>
      </c>
      <c r="J1128" s="76" t="str">
        <f t="shared" si="197"/>
        <v>не требуется</v>
      </c>
      <c r="K1128" s="64"/>
      <c r="L1128" s="64"/>
      <c r="M1128" s="114"/>
      <c r="O1128" s="3"/>
    </row>
    <row r="1129" spans="1:15" s="2" customFormat="1" hidden="1" x14ac:dyDescent="0.25">
      <c r="A1129" s="117"/>
      <c r="B1129" s="114"/>
      <c r="C1129" s="111"/>
      <c r="D1129" s="97"/>
      <c r="E1129" s="97"/>
      <c r="F1129" s="97"/>
      <c r="G1129" s="97"/>
      <c r="H1129" s="4" t="s">
        <v>16</v>
      </c>
      <c r="I1129" s="76"/>
      <c r="J1129" s="76"/>
      <c r="K1129" s="64"/>
      <c r="L1129" s="64"/>
      <c r="M1129" s="114"/>
      <c r="O1129" s="3"/>
    </row>
    <row r="1130" spans="1:15" s="2" customFormat="1" hidden="1" x14ac:dyDescent="0.25">
      <c r="A1130" s="117"/>
      <c r="B1130" s="114"/>
      <c r="C1130" s="111"/>
      <c r="D1130" s="97"/>
      <c r="E1130" s="97"/>
      <c r="F1130" s="97"/>
      <c r="G1130" s="97"/>
      <c r="H1130" s="4" t="s">
        <v>17</v>
      </c>
      <c r="I1130" s="76"/>
      <c r="J1130" s="76"/>
      <c r="K1130" s="64"/>
      <c r="L1130" s="64"/>
      <c r="M1130" s="114"/>
      <c r="O1130" s="3"/>
    </row>
    <row r="1131" spans="1:15" s="2" customFormat="1" hidden="1" x14ac:dyDescent="0.25">
      <c r="A1131" s="118"/>
      <c r="B1131" s="115"/>
      <c r="C1131" s="112"/>
      <c r="D1131" s="98"/>
      <c r="E1131" s="98"/>
      <c r="F1131" s="98"/>
      <c r="G1131" s="98"/>
      <c r="H1131" s="4" t="s">
        <v>13</v>
      </c>
      <c r="I1131" s="76"/>
      <c r="J1131" s="76"/>
      <c r="K1131" s="64"/>
      <c r="L1131" s="64"/>
      <c r="M1131" s="115"/>
      <c r="O1131" s="3"/>
    </row>
    <row r="1132" spans="1:15" s="2" customFormat="1" ht="26.25" hidden="1" customHeight="1" x14ac:dyDescent="0.25">
      <c r="A1132" s="116" t="s">
        <v>114</v>
      </c>
      <c r="B1132" s="113" t="s">
        <v>77</v>
      </c>
      <c r="C1132" s="110" t="s">
        <v>244</v>
      </c>
      <c r="D1132" s="96">
        <v>42370</v>
      </c>
      <c r="E1132" s="96">
        <v>42735</v>
      </c>
      <c r="F1132" s="96">
        <v>42370</v>
      </c>
      <c r="G1132" s="96">
        <v>42735</v>
      </c>
      <c r="H1132" s="4" t="s">
        <v>1</v>
      </c>
      <c r="I1132" s="80">
        <f>SUM(I1133:I1138)</f>
        <v>0</v>
      </c>
      <c r="J1132" s="80">
        <f>SUM(J1133:J1138)</f>
        <v>0</v>
      </c>
      <c r="K1132" s="64"/>
      <c r="L1132" s="64">
        <f t="shared" si="185"/>
        <v>0</v>
      </c>
      <c r="M1132" s="113" t="s">
        <v>340</v>
      </c>
      <c r="O1132" s="3"/>
    </row>
    <row r="1133" spans="1:15" s="2" customFormat="1" ht="26.25" hidden="1" customHeight="1" x14ac:dyDescent="0.25">
      <c r="A1133" s="117"/>
      <c r="B1133" s="114"/>
      <c r="C1133" s="111"/>
      <c r="D1133" s="97"/>
      <c r="E1133" s="97"/>
      <c r="F1133" s="97"/>
      <c r="G1133" s="97"/>
      <c r="H1133" s="4" t="s">
        <v>14</v>
      </c>
      <c r="I1133" s="80"/>
      <c r="J1133" s="80"/>
      <c r="K1133" s="64"/>
      <c r="L1133" s="64"/>
      <c r="M1133" s="114"/>
      <c r="O1133" s="3"/>
    </row>
    <row r="1134" spans="1:15" s="2" customFormat="1" ht="26.25" hidden="1" customHeight="1" x14ac:dyDescent="0.25">
      <c r="A1134" s="117"/>
      <c r="B1134" s="114"/>
      <c r="C1134" s="111"/>
      <c r="D1134" s="97"/>
      <c r="E1134" s="97"/>
      <c r="F1134" s="97"/>
      <c r="G1134" s="97"/>
      <c r="H1134" s="4" t="s">
        <v>15</v>
      </c>
      <c r="I1134" s="80"/>
      <c r="J1134" s="80"/>
      <c r="K1134" s="64"/>
      <c r="L1134" s="64"/>
      <c r="M1134" s="114"/>
      <c r="O1134" s="3"/>
    </row>
    <row r="1135" spans="1:15" s="2" customFormat="1" ht="26.25" hidden="1" customHeight="1" x14ac:dyDescent="0.25">
      <c r="A1135" s="117"/>
      <c r="B1135" s="114"/>
      <c r="C1135" s="111"/>
      <c r="D1135" s="97"/>
      <c r="E1135" s="97"/>
      <c r="F1135" s="97"/>
      <c r="G1135" s="97"/>
      <c r="H1135" s="4" t="s">
        <v>9</v>
      </c>
      <c r="I1135" s="80" t="s">
        <v>8</v>
      </c>
      <c r="J1135" s="80" t="s">
        <v>8</v>
      </c>
      <c r="K1135" s="64"/>
      <c r="L1135" s="64"/>
      <c r="M1135" s="114"/>
      <c r="O1135" s="3"/>
    </row>
    <row r="1136" spans="1:15" s="2" customFormat="1" ht="26.25" hidden="1" customHeight="1" x14ac:dyDescent="0.25">
      <c r="A1136" s="117"/>
      <c r="B1136" s="114"/>
      <c r="C1136" s="111"/>
      <c r="D1136" s="97"/>
      <c r="E1136" s="97"/>
      <c r="F1136" s="97"/>
      <c r="G1136" s="97"/>
      <c r="H1136" s="4" t="s">
        <v>16</v>
      </c>
      <c r="I1136" s="80"/>
      <c r="J1136" s="80"/>
      <c r="K1136" s="64"/>
      <c r="L1136" s="64"/>
      <c r="M1136" s="114"/>
      <c r="O1136" s="3"/>
    </row>
    <row r="1137" spans="1:15" s="2" customFormat="1" ht="24" hidden="1" customHeight="1" x14ac:dyDescent="0.25">
      <c r="A1137" s="117"/>
      <c r="B1137" s="114"/>
      <c r="C1137" s="111"/>
      <c r="D1137" s="97"/>
      <c r="E1137" s="97"/>
      <c r="F1137" s="97"/>
      <c r="G1137" s="97"/>
      <c r="H1137" s="4" t="s">
        <v>17</v>
      </c>
      <c r="I1137" s="80"/>
      <c r="J1137" s="80"/>
      <c r="K1137" s="64"/>
      <c r="L1137" s="64"/>
      <c r="M1137" s="114"/>
      <c r="O1137" s="3"/>
    </row>
    <row r="1138" spans="1:15" s="2" customFormat="1" ht="26.25" hidden="1" customHeight="1" x14ac:dyDescent="0.25">
      <c r="A1138" s="118"/>
      <c r="B1138" s="115"/>
      <c r="C1138" s="112"/>
      <c r="D1138" s="98"/>
      <c r="E1138" s="98"/>
      <c r="F1138" s="98"/>
      <c r="G1138" s="98"/>
      <c r="H1138" s="4" t="s">
        <v>13</v>
      </c>
      <c r="I1138" s="80"/>
      <c r="J1138" s="80"/>
      <c r="K1138" s="64"/>
      <c r="L1138" s="64"/>
      <c r="M1138" s="115"/>
      <c r="O1138" s="3"/>
    </row>
    <row r="1139" spans="1:15" s="41" customFormat="1" ht="16.5" hidden="1" customHeight="1" x14ac:dyDescent="0.25">
      <c r="A1139" s="131" t="s">
        <v>61</v>
      </c>
      <c r="B1139" s="177" t="s">
        <v>106</v>
      </c>
      <c r="C1139" s="125" t="s">
        <v>107</v>
      </c>
      <c r="D1139" s="122">
        <v>42370</v>
      </c>
      <c r="E1139" s="122">
        <v>42735</v>
      </c>
      <c r="F1139" s="122">
        <v>42370</v>
      </c>
      <c r="G1139" s="122">
        <v>42735</v>
      </c>
      <c r="H1139" s="40" t="s">
        <v>1</v>
      </c>
      <c r="I1139" s="78">
        <f>SUM(I1140:I1145)</f>
        <v>0</v>
      </c>
      <c r="J1139" s="78">
        <f>SUM(J1140:J1145)</f>
        <v>0</v>
      </c>
      <c r="K1139" s="57">
        <v>0</v>
      </c>
      <c r="L1139" s="57">
        <f t="shared" si="185"/>
        <v>0</v>
      </c>
      <c r="M1139" s="177"/>
      <c r="O1139" s="42"/>
    </row>
    <row r="1140" spans="1:15" s="41" customFormat="1" hidden="1" x14ac:dyDescent="0.25">
      <c r="A1140" s="132"/>
      <c r="B1140" s="178"/>
      <c r="C1140" s="126"/>
      <c r="D1140" s="123"/>
      <c r="E1140" s="123"/>
      <c r="F1140" s="123"/>
      <c r="G1140" s="123"/>
      <c r="H1140" s="40" t="s">
        <v>14</v>
      </c>
      <c r="I1140" s="78">
        <f t="shared" ref="I1140:J1145" si="198">SUM(I1147,I1168)</f>
        <v>0</v>
      </c>
      <c r="J1140" s="78">
        <f t="shared" si="198"/>
        <v>0</v>
      </c>
      <c r="K1140" s="57"/>
      <c r="L1140" s="57"/>
      <c r="M1140" s="178"/>
      <c r="O1140" s="42"/>
    </row>
    <row r="1141" spans="1:15" s="41" customFormat="1" hidden="1" x14ac:dyDescent="0.25">
      <c r="A1141" s="132"/>
      <c r="B1141" s="178"/>
      <c r="C1141" s="126"/>
      <c r="D1141" s="123"/>
      <c r="E1141" s="123"/>
      <c r="F1141" s="123"/>
      <c r="G1141" s="123"/>
      <c r="H1141" s="40" t="s">
        <v>15</v>
      </c>
      <c r="I1141" s="78">
        <f>SUM(I1148,I1169,I1190,I1232,I1253)</f>
        <v>0</v>
      </c>
      <c r="J1141" s="78">
        <f>SUM(J1148,J1169,J1190,J1232,J1253)</f>
        <v>0</v>
      </c>
      <c r="K1141" s="57"/>
      <c r="L1141" s="57"/>
      <c r="M1141" s="178"/>
      <c r="O1141" s="42"/>
    </row>
    <row r="1142" spans="1:15" s="41" customFormat="1" hidden="1" x14ac:dyDescent="0.25">
      <c r="A1142" s="132"/>
      <c r="B1142" s="178"/>
      <c r="C1142" s="126"/>
      <c r="D1142" s="123"/>
      <c r="E1142" s="123"/>
      <c r="F1142" s="123"/>
      <c r="G1142" s="123"/>
      <c r="H1142" s="40" t="s">
        <v>9</v>
      </c>
      <c r="I1142" s="78">
        <v>0</v>
      </c>
      <c r="J1142" s="78">
        <v>0</v>
      </c>
      <c r="K1142" s="57"/>
      <c r="L1142" s="57"/>
      <c r="M1142" s="178"/>
      <c r="O1142" s="42"/>
    </row>
    <row r="1143" spans="1:15" s="41" customFormat="1" hidden="1" x14ac:dyDescent="0.25">
      <c r="A1143" s="132"/>
      <c r="B1143" s="178"/>
      <c r="C1143" s="126"/>
      <c r="D1143" s="123"/>
      <c r="E1143" s="123"/>
      <c r="F1143" s="123"/>
      <c r="G1143" s="123"/>
      <c r="H1143" s="40" t="s">
        <v>16</v>
      </c>
      <c r="I1143" s="78">
        <f t="shared" si="198"/>
        <v>0</v>
      </c>
      <c r="J1143" s="78">
        <f t="shared" si="198"/>
        <v>0</v>
      </c>
      <c r="K1143" s="57"/>
      <c r="L1143" s="57"/>
      <c r="M1143" s="178"/>
      <c r="O1143" s="42"/>
    </row>
    <row r="1144" spans="1:15" s="41" customFormat="1" hidden="1" x14ac:dyDescent="0.25">
      <c r="A1144" s="132"/>
      <c r="B1144" s="178"/>
      <c r="C1144" s="126"/>
      <c r="D1144" s="123"/>
      <c r="E1144" s="123"/>
      <c r="F1144" s="123"/>
      <c r="G1144" s="123"/>
      <c r="H1144" s="40" t="s">
        <v>17</v>
      </c>
      <c r="I1144" s="78">
        <f t="shared" si="198"/>
        <v>0</v>
      </c>
      <c r="J1144" s="78">
        <f t="shared" si="198"/>
        <v>0</v>
      </c>
      <c r="K1144" s="57"/>
      <c r="L1144" s="57"/>
      <c r="M1144" s="178"/>
      <c r="O1144" s="42"/>
    </row>
    <row r="1145" spans="1:15" s="41" customFormat="1" hidden="1" x14ac:dyDescent="0.25">
      <c r="A1145" s="133"/>
      <c r="B1145" s="179"/>
      <c r="C1145" s="127"/>
      <c r="D1145" s="124"/>
      <c r="E1145" s="124"/>
      <c r="F1145" s="124"/>
      <c r="G1145" s="124"/>
      <c r="H1145" s="40" t="s">
        <v>13</v>
      </c>
      <c r="I1145" s="78">
        <f t="shared" si="198"/>
        <v>0</v>
      </c>
      <c r="J1145" s="78">
        <f t="shared" si="198"/>
        <v>0</v>
      </c>
      <c r="K1145" s="57"/>
      <c r="L1145" s="57"/>
      <c r="M1145" s="179"/>
      <c r="O1145" s="42"/>
    </row>
    <row r="1146" spans="1:15" s="2" customFormat="1" ht="16.5" hidden="1" customHeight="1" x14ac:dyDescent="0.25">
      <c r="A1146" s="116" t="s">
        <v>178</v>
      </c>
      <c r="B1146" s="113" t="s">
        <v>109</v>
      </c>
      <c r="C1146" s="119" t="s">
        <v>238</v>
      </c>
      <c r="D1146" s="96">
        <v>42370</v>
      </c>
      <c r="E1146" s="96">
        <v>42735</v>
      </c>
      <c r="F1146" s="96">
        <v>42370</v>
      </c>
      <c r="G1146" s="96">
        <v>42735</v>
      </c>
      <c r="H1146" s="4" t="s">
        <v>1</v>
      </c>
      <c r="I1146" s="75">
        <f>SUM(I1147:I1152)</f>
        <v>0</v>
      </c>
      <c r="J1146" s="75">
        <f>SUM(J1147:J1152)</f>
        <v>0</v>
      </c>
      <c r="K1146" s="64"/>
      <c r="L1146" s="64">
        <f t="shared" ref="L1146:L1230" si="199">I1146-J1146</f>
        <v>0</v>
      </c>
      <c r="M1146" s="113"/>
      <c r="O1146" s="3"/>
    </row>
    <row r="1147" spans="1:15" s="2" customFormat="1" hidden="1" x14ac:dyDescent="0.25">
      <c r="A1147" s="117"/>
      <c r="B1147" s="114"/>
      <c r="C1147" s="120"/>
      <c r="D1147" s="97"/>
      <c r="E1147" s="97"/>
      <c r="F1147" s="97"/>
      <c r="G1147" s="97"/>
      <c r="H1147" s="4" t="s">
        <v>14</v>
      </c>
      <c r="I1147" s="75"/>
      <c r="J1147" s="75"/>
      <c r="K1147" s="64"/>
      <c r="L1147" s="64"/>
      <c r="M1147" s="114"/>
      <c r="O1147" s="3"/>
    </row>
    <row r="1148" spans="1:15" s="2" customFormat="1" hidden="1" x14ac:dyDescent="0.25">
      <c r="A1148" s="117"/>
      <c r="B1148" s="114"/>
      <c r="C1148" s="120"/>
      <c r="D1148" s="97"/>
      <c r="E1148" s="97"/>
      <c r="F1148" s="97"/>
      <c r="G1148" s="97"/>
      <c r="H1148" s="4" t="s">
        <v>15</v>
      </c>
      <c r="I1148" s="75"/>
      <c r="J1148" s="75"/>
      <c r="K1148" s="64"/>
      <c r="L1148" s="64"/>
      <c r="M1148" s="114"/>
      <c r="O1148" s="3"/>
    </row>
    <row r="1149" spans="1:15" s="2" customFormat="1" hidden="1" x14ac:dyDescent="0.25">
      <c r="A1149" s="117"/>
      <c r="B1149" s="114"/>
      <c r="C1149" s="120"/>
      <c r="D1149" s="97"/>
      <c r="E1149" s="97"/>
      <c r="F1149" s="97"/>
      <c r="G1149" s="97"/>
      <c r="H1149" s="4" t="s">
        <v>9</v>
      </c>
      <c r="I1149" s="75" t="s">
        <v>8</v>
      </c>
      <c r="J1149" s="75" t="s">
        <v>8</v>
      </c>
      <c r="K1149" s="64"/>
      <c r="L1149" s="64"/>
      <c r="M1149" s="114"/>
      <c r="O1149" s="3"/>
    </row>
    <row r="1150" spans="1:15" s="2" customFormat="1" hidden="1" x14ac:dyDescent="0.25">
      <c r="A1150" s="117"/>
      <c r="B1150" s="114"/>
      <c r="C1150" s="120"/>
      <c r="D1150" s="97"/>
      <c r="E1150" s="97"/>
      <c r="F1150" s="97"/>
      <c r="G1150" s="97"/>
      <c r="H1150" s="4" t="s">
        <v>16</v>
      </c>
      <c r="I1150" s="75"/>
      <c r="J1150" s="75"/>
      <c r="K1150" s="64"/>
      <c r="L1150" s="64"/>
      <c r="M1150" s="114"/>
      <c r="O1150" s="3"/>
    </row>
    <row r="1151" spans="1:15" s="2" customFormat="1" hidden="1" x14ac:dyDescent="0.25">
      <c r="A1151" s="117"/>
      <c r="B1151" s="114"/>
      <c r="C1151" s="120"/>
      <c r="D1151" s="97"/>
      <c r="E1151" s="97"/>
      <c r="F1151" s="97"/>
      <c r="G1151" s="97"/>
      <c r="H1151" s="4" t="s">
        <v>17</v>
      </c>
      <c r="I1151" s="75"/>
      <c r="J1151" s="75"/>
      <c r="K1151" s="64"/>
      <c r="L1151" s="64"/>
      <c r="M1151" s="114"/>
      <c r="O1151" s="3"/>
    </row>
    <row r="1152" spans="1:15" s="2" customFormat="1" hidden="1" x14ac:dyDescent="0.25">
      <c r="A1152" s="118"/>
      <c r="B1152" s="115"/>
      <c r="C1152" s="121"/>
      <c r="D1152" s="98"/>
      <c r="E1152" s="98"/>
      <c r="F1152" s="98"/>
      <c r="G1152" s="98"/>
      <c r="H1152" s="4" t="s">
        <v>13</v>
      </c>
      <c r="I1152" s="75"/>
      <c r="J1152" s="75"/>
      <c r="K1152" s="64"/>
      <c r="L1152" s="64"/>
      <c r="M1152" s="115"/>
      <c r="O1152" s="3"/>
    </row>
    <row r="1153" spans="1:15" s="2" customFormat="1" ht="16.5" hidden="1" customHeight="1" x14ac:dyDescent="0.25">
      <c r="A1153" s="116" t="s">
        <v>179</v>
      </c>
      <c r="B1153" s="113" t="s">
        <v>122</v>
      </c>
      <c r="C1153" s="119" t="s">
        <v>238</v>
      </c>
      <c r="D1153" s="96">
        <v>42370</v>
      </c>
      <c r="E1153" s="96">
        <v>42735</v>
      </c>
      <c r="F1153" s="96">
        <v>42370</v>
      </c>
      <c r="G1153" s="96">
        <v>42735</v>
      </c>
      <c r="H1153" s="4" t="s">
        <v>1</v>
      </c>
      <c r="I1153" s="75">
        <f>SUM(I1154:I1159)</f>
        <v>0</v>
      </c>
      <c r="J1153" s="75">
        <f>SUM(J1154:J1159)</f>
        <v>0</v>
      </c>
      <c r="K1153" s="64"/>
      <c r="L1153" s="64">
        <f t="shared" si="199"/>
        <v>0</v>
      </c>
      <c r="M1153" s="113" t="s">
        <v>123</v>
      </c>
      <c r="O1153" s="3"/>
    </row>
    <row r="1154" spans="1:15" s="2" customFormat="1" hidden="1" x14ac:dyDescent="0.25">
      <c r="A1154" s="117"/>
      <c r="B1154" s="114"/>
      <c r="C1154" s="120"/>
      <c r="D1154" s="97"/>
      <c r="E1154" s="97"/>
      <c r="F1154" s="97"/>
      <c r="G1154" s="97"/>
      <c r="H1154" s="4" t="s">
        <v>14</v>
      </c>
      <c r="I1154" s="75"/>
      <c r="J1154" s="75"/>
      <c r="K1154" s="64"/>
      <c r="L1154" s="64"/>
      <c r="M1154" s="114"/>
      <c r="O1154" s="3"/>
    </row>
    <row r="1155" spans="1:15" s="2" customFormat="1" hidden="1" x14ac:dyDescent="0.25">
      <c r="A1155" s="117"/>
      <c r="B1155" s="114"/>
      <c r="C1155" s="120"/>
      <c r="D1155" s="97"/>
      <c r="E1155" s="97"/>
      <c r="F1155" s="97"/>
      <c r="G1155" s="97"/>
      <c r="H1155" s="4" t="s">
        <v>15</v>
      </c>
      <c r="I1155" s="75"/>
      <c r="J1155" s="75"/>
      <c r="K1155" s="64"/>
      <c r="L1155" s="64"/>
      <c r="M1155" s="114"/>
      <c r="O1155" s="3"/>
    </row>
    <row r="1156" spans="1:15" s="2" customFormat="1" hidden="1" x14ac:dyDescent="0.25">
      <c r="A1156" s="117"/>
      <c r="B1156" s="114"/>
      <c r="C1156" s="120"/>
      <c r="D1156" s="97"/>
      <c r="E1156" s="97"/>
      <c r="F1156" s="97"/>
      <c r="G1156" s="97"/>
      <c r="H1156" s="4" t="s">
        <v>9</v>
      </c>
      <c r="I1156" s="75" t="s">
        <v>8</v>
      </c>
      <c r="J1156" s="75" t="s">
        <v>8</v>
      </c>
      <c r="K1156" s="64"/>
      <c r="L1156" s="64"/>
      <c r="M1156" s="114"/>
      <c r="O1156" s="3"/>
    </row>
    <row r="1157" spans="1:15" s="2" customFormat="1" hidden="1" x14ac:dyDescent="0.25">
      <c r="A1157" s="117"/>
      <c r="B1157" s="114"/>
      <c r="C1157" s="120"/>
      <c r="D1157" s="97"/>
      <c r="E1157" s="97"/>
      <c r="F1157" s="97"/>
      <c r="G1157" s="97"/>
      <c r="H1157" s="4" t="s">
        <v>16</v>
      </c>
      <c r="I1157" s="75"/>
      <c r="J1157" s="75"/>
      <c r="K1157" s="64"/>
      <c r="L1157" s="64"/>
      <c r="M1157" s="114"/>
      <c r="O1157" s="3"/>
    </row>
    <row r="1158" spans="1:15" s="2" customFormat="1" hidden="1" x14ac:dyDescent="0.25">
      <c r="A1158" s="117"/>
      <c r="B1158" s="114"/>
      <c r="C1158" s="120"/>
      <c r="D1158" s="97"/>
      <c r="E1158" s="97"/>
      <c r="F1158" s="97"/>
      <c r="G1158" s="97"/>
      <c r="H1158" s="4" t="s">
        <v>17</v>
      </c>
      <c r="I1158" s="75"/>
      <c r="J1158" s="75"/>
      <c r="K1158" s="64"/>
      <c r="L1158" s="64"/>
      <c r="M1158" s="114"/>
      <c r="O1158" s="3"/>
    </row>
    <row r="1159" spans="1:15" s="2" customFormat="1" hidden="1" x14ac:dyDescent="0.25">
      <c r="A1159" s="118"/>
      <c r="B1159" s="115"/>
      <c r="C1159" s="121"/>
      <c r="D1159" s="98"/>
      <c r="E1159" s="98"/>
      <c r="F1159" s="98"/>
      <c r="G1159" s="98"/>
      <c r="H1159" s="4" t="s">
        <v>13</v>
      </c>
      <c r="I1159" s="75"/>
      <c r="J1159" s="75"/>
      <c r="K1159" s="64"/>
      <c r="L1159" s="64"/>
      <c r="M1159" s="115"/>
      <c r="O1159" s="3"/>
    </row>
    <row r="1160" spans="1:15" s="2" customFormat="1" ht="16.5" hidden="1" customHeight="1" x14ac:dyDescent="0.25">
      <c r="A1160" s="116" t="s">
        <v>180</v>
      </c>
      <c r="B1160" s="113" t="s">
        <v>120</v>
      </c>
      <c r="C1160" s="119" t="s">
        <v>238</v>
      </c>
      <c r="D1160" s="96">
        <v>42370</v>
      </c>
      <c r="E1160" s="96">
        <v>42735</v>
      </c>
      <c r="F1160" s="96">
        <v>42370</v>
      </c>
      <c r="G1160" s="96">
        <v>42735</v>
      </c>
      <c r="H1160" s="4" t="s">
        <v>1</v>
      </c>
      <c r="I1160" s="75">
        <f>SUM(I1161:I1166)</f>
        <v>0</v>
      </c>
      <c r="J1160" s="75">
        <f>SUM(J1161:J1166)</f>
        <v>0</v>
      </c>
      <c r="K1160" s="64"/>
      <c r="L1160" s="64">
        <f t="shared" ref="L1160" si="200">I1160-J1160</f>
        <v>0</v>
      </c>
      <c r="M1160" s="113" t="s">
        <v>124</v>
      </c>
      <c r="O1160" s="3"/>
    </row>
    <row r="1161" spans="1:15" s="2" customFormat="1" hidden="1" x14ac:dyDescent="0.25">
      <c r="A1161" s="117"/>
      <c r="B1161" s="114"/>
      <c r="C1161" s="120"/>
      <c r="D1161" s="97"/>
      <c r="E1161" s="97"/>
      <c r="F1161" s="97"/>
      <c r="G1161" s="97"/>
      <c r="H1161" s="4" t="s">
        <v>14</v>
      </c>
      <c r="I1161" s="75"/>
      <c r="J1161" s="75"/>
      <c r="K1161" s="64"/>
      <c r="L1161" s="64"/>
      <c r="M1161" s="114"/>
      <c r="O1161" s="3"/>
    </row>
    <row r="1162" spans="1:15" s="2" customFormat="1" hidden="1" x14ac:dyDescent="0.25">
      <c r="A1162" s="117"/>
      <c r="B1162" s="114"/>
      <c r="C1162" s="120"/>
      <c r="D1162" s="97"/>
      <c r="E1162" s="97"/>
      <c r="F1162" s="97"/>
      <c r="G1162" s="97"/>
      <c r="H1162" s="4" t="s">
        <v>15</v>
      </c>
      <c r="I1162" s="75"/>
      <c r="J1162" s="75"/>
      <c r="K1162" s="64"/>
      <c r="L1162" s="64"/>
      <c r="M1162" s="114"/>
      <c r="O1162" s="3"/>
    </row>
    <row r="1163" spans="1:15" s="2" customFormat="1" hidden="1" x14ac:dyDescent="0.25">
      <c r="A1163" s="117"/>
      <c r="B1163" s="114"/>
      <c r="C1163" s="120"/>
      <c r="D1163" s="97"/>
      <c r="E1163" s="97"/>
      <c r="F1163" s="97"/>
      <c r="G1163" s="97"/>
      <c r="H1163" s="4" t="s">
        <v>9</v>
      </c>
      <c r="I1163" s="75" t="s">
        <v>8</v>
      </c>
      <c r="J1163" s="75" t="s">
        <v>8</v>
      </c>
      <c r="K1163" s="64"/>
      <c r="L1163" s="64"/>
      <c r="M1163" s="114"/>
      <c r="O1163" s="3"/>
    </row>
    <row r="1164" spans="1:15" s="2" customFormat="1" hidden="1" x14ac:dyDescent="0.25">
      <c r="A1164" s="117"/>
      <c r="B1164" s="114"/>
      <c r="C1164" s="120"/>
      <c r="D1164" s="97"/>
      <c r="E1164" s="97"/>
      <c r="F1164" s="97"/>
      <c r="G1164" s="97"/>
      <c r="H1164" s="4" t="s">
        <v>16</v>
      </c>
      <c r="I1164" s="75"/>
      <c r="J1164" s="75"/>
      <c r="K1164" s="64"/>
      <c r="L1164" s="64"/>
      <c r="M1164" s="114"/>
      <c r="O1164" s="3"/>
    </row>
    <row r="1165" spans="1:15" s="2" customFormat="1" hidden="1" x14ac:dyDescent="0.25">
      <c r="A1165" s="117"/>
      <c r="B1165" s="114"/>
      <c r="C1165" s="120"/>
      <c r="D1165" s="97"/>
      <c r="E1165" s="97"/>
      <c r="F1165" s="97"/>
      <c r="G1165" s="97"/>
      <c r="H1165" s="4" t="s">
        <v>17</v>
      </c>
      <c r="I1165" s="75"/>
      <c r="J1165" s="75"/>
      <c r="K1165" s="64"/>
      <c r="L1165" s="64"/>
      <c r="M1165" s="114"/>
      <c r="O1165" s="3"/>
    </row>
    <row r="1166" spans="1:15" s="2" customFormat="1" hidden="1" x14ac:dyDescent="0.25">
      <c r="A1166" s="118"/>
      <c r="B1166" s="115"/>
      <c r="C1166" s="121"/>
      <c r="D1166" s="98"/>
      <c r="E1166" s="98"/>
      <c r="F1166" s="98"/>
      <c r="G1166" s="98"/>
      <c r="H1166" s="4" t="s">
        <v>13</v>
      </c>
      <c r="I1166" s="75"/>
      <c r="J1166" s="75"/>
      <c r="K1166" s="64"/>
      <c r="L1166" s="64"/>
      <c r="M1166" s="115"/>
      <c r="O1166" s="3"/>
    </row>
    <row r="1167" spans="1:15" s="2" customFormat="1" ht="16.5" hidden="1" customHeight="1" x14ac:dyDescent="0.25">
      <c r="A1167" s="116" t="s">
        <v>181</v>
      </c>
      <c r="B1167" s="113" t="s">
        <v>113</v>
      </c>
      <c r="C1167" s="113" t="s">
        <v>341</v>
      </c>
      <c r="D1167" s="96">
        <v>42370</v>
      </c>
      <c r="E1167" s="96">
        <v>42735</v>
      </c>
      <c r="F1167" s="96">
        <v>42370</v>
      </c>
      <c r="G1167" s="96">
        <v>42735</v>
      </c>
      <c r="H1167" s="4" t="s">
        <v>1</v>
      </c>
      <c r="I1167" s="75">
        <f>SUM(I1168:I1173)</f>
        <v>0</v>
      </c>
      <c r="J1167" s="75">
        <f>SUM(J1168:J1173)</f>
        <v>0</v>
      </c>
      <c r="K1167" s="69"/>
      <c r="L1167" s="69">
        <f t="shared" ref="L1167" si="201">I1167-J1167</f>
        <v>0</v>
      </c>
      <c r="M1167" s="113"/>
      <c r="O1167" s="3"/>
    </row>
    <row r="1168" spans="1:15" s="2" customFormat="1" hidden="1" x14ac:dyDescent="0.25">
      <c r="A1168" s="117"/>
      <c r="B1168" s="114"/>
      <c r="C1168" s="114"/>
      <c r="D1168" s="97"/>
      <c r="E1168" s="97"/>
      <c r="F1168" s="97"/>
      <c r="G1168" s="97"/>
      <c r="H1168" s="4" t="s">
        <v>14</v>
      </c>
      <c r="I1168" s="75"/>
      <c r="J1168" s="75"/>
      <c r="K1168" s="64"/>
      <c r="L1168" s="64"/>
      <c r="M1168" s="114"/>
      <c r="O1168" s="3"/>
    </row>
    <row r="1169" spans="1:15" s="2" customFormat="1" hidden="1" x14ac:dyDescent="0.25">
      <c r="A1169" s="117"/>
      <c r="B1169" s="114"/>
      <c r="C1169" s="114"/>
      <c r="D1169" s="97"/>
      <c r="E1169" s="97"/>
      <c r="F1169" s="97"/>
      <c r="G1169" s="97"/>
      <c r="H1169" s="4" t="s">
        <v>15</v>
      </c>
      <c r="I1169" s="75"/>
      <c r="J1169" s="75"/>
      <c r="K1169" s="64"/>
      <c r="L1169" s="64"/>
      <c r="M1169" s="114"/>
      <c r="O1169" s="3"/>
    </row>
    <row r="1170" spans="1:15" s="2" customFormat="1" hidden="1" x14ac:dyDescent="0.25">
      <c r="A1170" s="117"/>
      <c r="B1170" s="114"/>
      <c r="C1170" s="114"/>
      <c r="D1170" s="97"/>
      <c r="E1170" s="97"/>
      <c r="F1170" s="97"/>
      <c r="G1170" s="97"/>
      <c r="H1170" s="4" t="s">
        <v>9</v>
      </c>
      <c r="I1170" s="75" t="s">
        <v>8</v>
      </c>
      <c r="J1170" s="75" t="s">
        <v>8</v>
      </c>
      <c r="K1170" s="64"/>
      <c r="L1170" s="64"/>
      <c r="M1170" s="114"/>
      <c r="O1170" s="3"/>
    </row>
    <row r="1171" spans="1:15" s="2" customFormat="1" hidden="1" x14ac:dyDescent="0.25">
      <c r="A1171" s="117"/>
      <c r="B1171" s="114"/>
      <c r="C1171" s="114"/>
      <c r="D1171" s="97"/>
      <c r="E1171" s="97"/>
      <c r="F1171" s="97"/>
      <c r="G1171" s="97"/>
      <c r="H1171" s="4" t="s">
        <v>16</v>
      </c>
      <c r="I1171" s="75"/>
      <c r="J1171" s="75"/>
      <c r="K1171" s="64"/>
      <c r="L1171" s="64"/>
      <c r="M1171" s="114"/>
      <c r="O1171" s="3"/>
    </row>
    <row r="1172" spans="1:15" s="2" customFormat="1" hidden="1" x14ac:dyDescent="0.25">
      <c r="A1172" s="117"/>
      <c r="B1172" s="114"/>
      <c r="C1172" s="114"/>
      <c r="D1172" s="97"/>
      <c r="E1172" s="97"/>
      <c r="F1172" s="97"/>
      <c r="G1172" s="97"/>
      <c r="H1172" s="4" t="s">
        <v>17</v>
      </c>
      <c r="I1172" s="75"/>
      <c r="J1172" s="75"/>
      <c r="K1172" s="64"/>
      <c r="L1172" s="64"/>
      <c r="M1172" s="114"/>
      <c r="O1172" s="3"/>
    </row>
    <row r="1173" spans="1:15" s="2" customFormat="1" hidden="1" x14ac:dyDescent="0.25">
      <c r="A1173" s="118"/>
      <c r="B1173" s="115"/>
      <c r="C1173" s="115"/>
      <c r="D1173" s="98"/>
      <c r="E1173" s="98"/>
      <c r="F1173" s="98"/>
      <c r="G1173" s="98"/>
      <c r="H1173" s="4" t="s">
        <v>13</v>
      </c>
      <c r="I1173" s="75"/>
      <c r="J1173" s="75"/>
      <c r="K1173" s="64"/>
      <c r="L1173" s="64"/>
      <c r="M1173" s="115"/>
      <c r="O1173" s="3"/>
    </row>
    <row r="1174" spans="1:15" s="2" customFormat="1" ht="16.5" hidden="1" customHeight="1" x14ac:dyDescent="0.25">
      <c r="A1174" s="116" t="s">
        <v>182</v>
      </c>
      <c r="B1174" s="113" t="s">
        <v>131</v>
      </c>
      <c r="C1174" s="113" t="s">
        <v>342</v>
      </c>
      <c r="D1174" s="96">
        <v>42370</v>
      </c>
      <c r="E1174" s="96">
        <v>42735</v>
      </c>
      <c r="F1174" s="96">
        <v>42370</v>
      </c>
      <c r="G1174" s="96">
        <v>42735</v>
      </c>
      <c r="H1174" s="4" t="s">
        <v>1</v>
      </c>
      <c r="I1174" s="75">
        <f>SUM(I1175:I1180)</f>
        <v>0</v>
      </c>
      <c r="J1174" s="75">
        <f>SUM(J1175:J1180)</f>
        <v>0</v>
      </c>
      <c r="K1174" s="64"/>
      <c r="L1174" s="64">
        <f t="shared" si="199"/>
        <v>0</v>
      </c>
      <c r="M1174" s="113" t="s">
        <v>132</v>
      </c>
      <c r="O1174" s="3"/>
    </row>
    <row r="1175" spans="1:15" s="2" customFormat="1" hidden="1" x14ac:dyDescent="0.25">
      <c r="A1175" s="117"/>
      <c r="B1175" s="114"/>
      <c r="C1175" s="114"/>
      <c r="D1175" s="97"/>
      <c r="E1175" s="97"/>
      <c r="F1175" s="97"/>
      <c r="G1175" s="97"/>
      <c r="H1175" s="4" t="s">
        <v>14</v>
      </c>
      <c r="I1175" s="75"/>
      <c r="J1175" s="75"/>
      <c r="K1175" s="64"/>
      <c r="L1175" s="64"/>
      <c r="M1175" s="114"/>
      <c r="O1175" s="3"/>
    </row>
    <row r="1176" spans="1:15" s="2" customFormat="1" hidden="1" x14ac:dyDescent="0.25">
      <c r="A1176" s="117"/>
      <c r="B1176" s="114"/>
      <c r="C1176" s="114"/>
      <c r="D1176" s="97"/>
      <c r="E1176" s="97"/>
      <c r="F1176" s="97"/>
      <c r="G1176" s="97"/>
      <c r="H1176" s="4" t="s">
        <v>15</v>
      </c>
      <c r="I1176" s="75"/>
      <c r="J1176" s="75"/>
      <c r="K1176" s="64"/>
      <c r="L1176" s="64"/>
      <c r="M1176" s="114"/>
      <c r="O1176" s="3"/>
    </row>
    <row r="1177" spans="1:15" s="2" customFormat="1" hidden="1" x14ac:dyDescent="0.25">
      <c r="A1177" s="117"/>
      <c r="B1177" s="114"/>
      <c r="C1177" s="114"/>
      <c r="D1177" s="97"/>
      <c r="E1177" s="97"/>
      <c r="F1177" s="97"/>
      <c r="G1177" s="97"/>
      <c r="H1177" s="4" t="s">
        <v>9</v>
      </c>
      <c r="I1177" s="75" t="s">
        <v>8</v>
      </c>
      <c r="J1177" s="75" t="s">
        <v>8</v>
      </c>
      <c r="K1177" s="64"/>
      <c r="L1177" s="64"/>
      <c r="M1177" s="114"/>
      <c r="O1177" s="3"/>
    </row>
    <row r="1178" spans="1:15" s="2" customFormat="1" hidden="1" x14ac:dyDescent="0.25">
      <c r="A1178" s="117"/>
      <c r="B1178" s="114"/>
      <c r="C1178" s="114"/>
      <c r="D1178" s="97"/>
      <c r="E1178" s="97"/>
      <c r="F1178" s="97"/>
      <c r="G1178" s="97"/>
      <c r="H1178" s="4" t="s">
        <v>16</v>
      </c>
      <c r="I1178" s="75"/>
      <c r="J1178" s="75"/>
      <c r="K1178" s="64"/>
      <c r="L1178" s="64"/>
      <c r="M1178" s="114"/>
      <c r="O1178" s="3"/>
    </row>
    <row r="1179" spans="1:15" s="2" customFormat="1" hidden="1" x14ac:dyDescent="0.25">
      <c r="A1179" s="117"/>
      <c r="B1179" s="114"/>
      <c r="C1179" s="114"/>
      <c r="D1179" s="97"/>
      <c r="E1179" s="97"/>
      <c r="F1179" s="97"/>
      <c r="G1179" s="97"/>
      <c r="H1179" s="4" t="s">
        <v>17</v>
      </c>
      <c r="I1179" s="75"/>
      <c r="J1179" s="75"/>
      <c r="K1179" s="64"/>
      <c r="L1179" s="64"/>
      <c r="M1179" s="114"/>
      <c r="O1179" s="3"/>
    </row>
    <row r="1180" spans="1:15" s="2" customFormat="1" hidden="1" x14ac:dyDescent="0.25">
      <c r="A1180" s="118"/>
      <c r="B1180" s="115"/>
      <c r="C1180" s="115"/>
      <c r="D1180" s="98"/>
      <c r="E1180" s="98"/>
      <c r="F1180" s="98"/>
      <c r="G1180" s="98"/>
      <c r="H1180" s="4" t="s">
        <v>13</v>
      </c>
      <c r="I1180" s="75"/>
      <c r="J1180" s="75"/>
      <c r="K1180" s="64"/>
      <c r="L1180" s="64"/>
      <c r="M1180" s="115"/>
      <c r="O1180" s="3"/>
    </row>
    <row r="1181" spans="1:15" s="2" customFormat="1" ht="16.5" hidden="1" customHeight="1" x14ac:dyDescent="0.25">
      <c r="A1181" s="116" t="s">
        <v>183</v>
      </c>
      <c r="B1181" s="113" t="s">
        <v>121</v>
      </c>
      <c r="C1181" s="113" t="s">
        <v>239</v>
      </c>
      <c r="D1181" s="96">
        <v>42370</v>
      </c>
      <c r="E1181" s="96">
        <v>42735</v>
      </c>
      <c r="F1181" s="96">
        <v>42370</v>
      </c>
      <c r="G1181" s="96">
        <v>42735</v>
      </c>
      <c r="H1181" s="4" t="s">
        <v>1</v>
      </c>
      <c r="I1181" s="75">
        <f>SUM(I1182:I1187)</f>
        <v>0</v>
      </c>
      <c r="J1181" s="75">
        <f>SUM(J1182:J1187)</f>
        <v>0</v>
      </c>
      <c r="K1181" s="64"/>
      <c r="L1181" s="64">
        <f t="shared" si="199"/>
        <v>0</v>
      </c>
      <c r="M1181" s="113" t="s">
        <v>133</v>
      </c>
      <c r="O1181" s="3"/>
    </row>
    <row r="1182" spans="1:15" s="2" customFormat="1" hidden="1" x14ac:dyDescent="0.25">
      <c r="A1182" s="117"/>
      <c r="B1182" s="114"/>
      <c r="C1182" s="114"/>
      <c r="D1182" s="97"/>
      <c r="E1182" s="97"/>
      <c r="F1182" s="97"/>
      <c r="G1182" s="97"/>
      <c r="H1182" s="4" t="s">
        <v>14</v>
      </c>
      <c r="I1182" s="75"/>
      <c r="J1182" s="75"/>
      <c r="K1182" s="64"/>
      <c r="L1182" s="64"/>
      <c r="M1182" s="114"/>
      <c r="O1182" s="3"/>
    </row>
    <row r="1183" spans="1:15" s="2" customFormat="1" hidden="1" x14ac:dyDescent="0.25">
      <c r="A1183" s="117"/>
      <c r="B1183" s="114"/>
      <c r="C1183" s="114"/>
      <c r="D1183" s="97"/>
      <c r="E1183" s="97"/>
      <c r="F1183" s="97"/>
      <c r="G1183" s="97"/>
      <c r="H1183" s="4" t="s">
        <v>15</v>
      </c>
      <c r="I1183" s="75"/>
      <c r="J1183" s="75"/>
      <c r="K1183" s="64"/>
      <c r="L1183" s="64"/>
      <c r="M1183" s="114"/>
      <c r="O1183" s="3"/>
    </row>
    <row r="1184" spans="1:15" s="2" customFormat="1" hidden="1" x14ac:dyDescent="0.25">
      <c r="A1184" s="117"/>
      <c r="B1184" s="114"/>
      <c r="C1184" s="114"/>
      <c r="D1184" s="97"/>
      <c r="E1184" s="97"/>
      <c r="F1184" s="97"/>
      <c r="G1184" s="97"/>
      <c r="H1184" s="4" t="s">
        <v>9</v>
      </c>
      <c r="I1184" s="75" t="s">
        <v>8</v>
      </c>
      <c r="J1184" s="75" t="s">
        <v>8</v>
      </c>
      <c r="K1184" s="64"/>
      <c r="L1184" s="64"/>
      <c r="M1184" s="114"/>
      <c r="O1184" s="3"/>
    </row>
    <row r="1185" spans="1:15" s="2" customFormat="1" hidden="1" x14ac:dyDescent="0.25">
      <c r="A1185" s="117"/>
      <c r="B1185" s="114"/>
      <c r="C1185" s="114"/>
      <c r="D1185" s="97"/>
      <c r="E1185" s="97"/>
      <c r="F1185" s="97"/>
      <c r="G1185" s="97"/>
      <c r="H1185" s="4" t="s">
        <v>16</v>
      </c>
      <c r="I1185" s="75"/>
      <c r="J1185" s="75"/>
      <c r="K1185" s="64"/>
      <c r="L1185" s="64"/>
      <c r="M1185" s="114"/>
      <c r="O1185" s="3"/>
    </row>
    <row r="1186" spans="1:15" s="2" customFormat="1" hidden="1" x14ac:dyDescent="0.25">
      <c r="A1186" s="117"/>
      <c r="B1186" s="114"/>
      <c r="C1186" s="114"/>
      <c r="D1186" s="97"/>
      <c r="E1186" s="97"/>
      <c r="F1186" s="97"/>
      <c r="G1186" s="97"/>
      <c r="H1186" s="4" t="s">
        <v>17</v>
      </c>
      <c r="I1186" s="75"/>
      <c r="J1186" s="75"/>
      <c r="K1186" s="64"/>
      <c r="L1186" s="64"/>
      <c r="M1186" s="114"/>
      <c r="O1186" s="3"/>
    </row>
    <row r="1187" spans="1:15" s="2" customFormat="1" hidden="1" x14ac:dyDescent="0.25">
      <c r="A1187" s="118"/>
      <c r="B1187" s="115"/>
      <c r="C1187" s="115"/>
      <c r="D1187" s="98"/>
      <c r="E1187" s="98"/>
      <c r="F1187" s="98"/>
      <c r="G1187" s="98"/>
      <c r="H1187" s="4" t="s">
        <v>13</v>
      </c>
      <c r="I1187" s="75"/>
      <c r="J1187" s="75"/>
      <c r="K1187" s="64"/>
      <c r="L1187" s="64"/>
      <c r="M1187" s="115"/>
      <c r="O1187" s="3"/>
    </row>
    <row r="1188" spans="1:15" s="2" customFormat="1" ht="16.5" hidden="1" customHeight="1" x14ac:dyDescent="0.25">
      <c r="A1188" s="116" t="s">
        <v>184</v>
      </c>
      <c r="B1188" s="113" t="s">
        <v>115</v>
      </c>
      <c r="C1188" s="119" t="s">
        <v>62</v>
      </c>
      <c r="D1188" s="96">
        <v>42370</v>
      </c>
      <c r="E1188" s="96">
        <v>42735</v>
      </c>
      <c r="F1188" s="96">
        <v>42370</v>
      </c>
      <c r="G1188" s="96">
        <v>42735</v>
      </c>
      <c r="H1188" s="4" t="s">
        <v>1</v>
      </c>
      <c r="I1188" s="75">
        <f>SUM(I1189:I1194)</f>
        <v>0</v>
      </c>
      <c r="J1188" s="75">
        <f>SUM(J1189:J1194)</f>
        <v>0</v>
      </c>
      <c r="K1188" s="70"/>
      <c r="L1188" s="70">
        <f t="shared" ref="L1188:L1195" si="202">I1188-J1188</f>
        <v>0</v>
      </c>
      <c r="M1188" s="113"/>
      <c r="O1188" s="3"/>
    </row>
    <row r="1189" spans="1:15" s="2" customFormat="1" hidden="1" x14ac:dyDescent="0.25">
      <c r="A1189" s="117"/>
      <c r="B1189" s="114"/>
      <c r="C1189" s="120"/>
      <c r="D1189" s="97"/>
      <c r="E1189" s="97"/>
      <c r="F1189" s="97"/>
      <c r="G1189" s="97"/>
      <c r="H1189" s="4" t="s">
        <v>14</v>
      </c>
      <c r="I1189" s="75"/>
      <c r="J1189" s="75"/>
      <c r="K1189" s="70"/>
      <c r="L1189" s="70"/>
      <c r="M1189" s="114"/>
      <c r="O1189" s="3"/>
    </row>
    <row r="1190" spans="1:15" s="2" customFormat="1" hidden="1" x14ac:dyDescent="0.25">
      <c r="A1190" s="117"/>
      <c r="B1190" s="114"/>
      <c r="C1190" s="120"/>
      <c r="D1190" s="97"/>
      <c r="E1190" s="97"/>
      <c r="F1190" s="97"/>
      <c r="G1190" s="97"/>
      <c r="H1190" s="4" t="s">
        <v>15</v>
      </c>
      <c r="I1190" s="75"/>
      <c r="J1190" s="75"/>
      <c r="K1190" s="70"/>
      <c r="L1190" s="70"/>
      <c r="M1190" s="114"/>
      <c r="O1190" s="3"/>
    </row>
    <row r="1191" spans="1:15" s="2" customFormat="1" hidden="1" x14ac:dyDescent="0.25">
      <c r="A1191" s="117"/>
      <c r="B1191" s="114"/>
      <c r="C1191" s="120"/>
      <c r="D1191" s="97"/>
      <c r="E1191" s="97"/>
      <c r="F1191" s="97"/>
      <c r="G1191" s="97"/>
      <c r="H1191" s="4" t="s">
        <v>9</v>
      </c>
      <c r="I1191" s="75" t="s">
        <v>8</v>
      </c>
      <c r="J1191" s="75" t="s">
        <v>8</v>
      </c>
      <c r="K1191" s="70"/>
      <c r="L1191" s="70"/>
      <c r="M1191" s="114"/>
      <c r="O1191" s="3"/>
    </row>
    <row r="1192" spans="1:15" s="2" customFormat="1" hidden="1" x14ac:dyDescent="0.25">
      <c r="A1192" s="117"/>
      <c r="B1192" s="114"/>
      <c r="C1192" s="120"/>
      <c r="D1192" s="97"/>
      <c r="E1192" s="97"/>
      <c r="F1192" s="97"/>
      <c r="G1192" s="97"/>
      <c r="H1192" s="4" t="s">
        <v>16</v>
      </c>
      <c r="I1192" s="75"/>
      <c r="J1192" s="75"/>
      <c r="K1192" s="70"/>
      <c r="L1192" s="70"/>
      <c r="M1192" s="114"/>
      <c r="O1192" s="3"/>
    </row>
    <row r="1193" spans="1:15" s="2" customFormat="1" hidden="1" x14ac:dyDescent="0.25">
      <c r="A1193" s="117"/>
      <c r="B1193" s="114"/>
      <c r="C1193" s="120"/>
      <c r="D1193" s="97"/>
      <c r="E1193" s="97"/>
      <c r="F1193" s="97"/>
      <c r="G1193" s="97"/>
      <c r="H1193" s="4" t="s">
        <v>17</v>
      </c>
      <c r="I1193" s="75"/>
      <c r="J1193" s="75"/>
      <c r="K1193" s="70"/>
      <c r="L1193" s="70"/>
      <c r="M1193" s="114"/>
      <c r="O1193" s="3"/>
    </row>
    <row r="1194" spans="1:15" s="2" customFormat="1" hidden="1" x14ac:dyDescent="0.25">
      <c r="A1194" s="118"/>
      <c r="B1194" s="115"/>
      <c r="C1194" s="121"/>
      <c r="D1194" s="98"/>
      <c r="E1194" s="98"/>
      <c r="F1194" s="98"/>
      <c r="G1194" s="98"/>
      <c r="H1194" s="4" t="s">
        <v>13</v>
      </c>
      <c r="I1194" s="75"/>
      <c r="J1194" s="75"/>
      <c r="K1194" s="70"/>
      <c r="L1194" s="70"/>
      <c r="M1194" s="115"/>
      <c r="O1194" s="3"/>
    </row>
    <row r="1195" spans="1:15" s="2" customFormat="1" ht="16.5" hidden="1" customHeight="1" x14ac:dyDescent="0.25">
      <c r="A1195" s="116" t="s">
        <v>185</v>
      </c>
      <c r="B1195" s="113" t="s">
        <v>134</v>
      </c>
      <c r="C1195" s="119" t="s">
        <v>62</v>
      </c>
      <c r="D1195" s="96">
        <v>42370</v>
      </c>
      <c r="E1195" s="96">
        <v>42735</v>
      </c>
      <c r="F1195" s="96">
        <v>42370</v>
      </c>
      <c r="G1195" s="96">
        <v>42735</v>
      </c>
      <c r="H1195" s="4" t="s">
        <v>1</v>
      </c>
      <c r="I1195" s="75">
        <f>SUM(I1196:I1201)</f>
        <v>0</v>
      </c>
      <c r="J1195" s="75">
        <f>SUM(J1196:J1201)</f>
        <v>0</v>
      </c>
      <c r="K1195" s="70"/>
      <c r="L1195" s="70">
        <f t="shared" si="202"/>
        <v>0</v>
      </c>
      <c r="M1195" s="113" t="s">
        <v>135</v>
      </c>
      <c r="O1195" s="3"/>
    </row>
    <row r="1196" spans="1:15" s="2" customFormat="1" hidden="1" x14ac:dyDescent="0.25">
      <c r="A1196" s="117"/>
      <c r="B1196" s="114"/>
      <c r="C1196" s="120"/>
      <c r="D1196" s="97"/>
      <c r="E1196" s="97"/>
      <c r="F1196" s="97"/>
      <c r="G1196" s="97"/>
      <c r="H1196" s="4" t="s">
        <v>14</v>
      </c>
      <c r="I1196" s="75"/>
      <c r="J1196" s="75"/>
      <c r="K1196" s="70"/>
      <c r="L1196" s="70"/>
      <c r="M1196" s="114"/>
      <c r="O1196" s="3"/>
    </row>
    <row r="1197" spans="1:15" s="2" customFormat="1" hidden="1" x14ac:dyDescent="0.25">
      <c r="A1197" s="117"/>
      <c r="B1197" s="114"/>
      <c r="C1197" s="120"/>
      <c r="D1197" s="97"/>
      <c r="E1197" s="97"/>
      <c r="F1197" s="97"/>
      <c r="G1197" s="97"/>
      <c r="H1197" s="4" t="s">
        <v>15</v>
      </c>
      <c r="I1197" s="75"/>
      <c r="J1197" s="75"/>
      <c r="K1197" s="70"/>
      <c r="L1197" s="70"/>
      <c r="M1197" s="114"/>
      <c r="O1197" s="3"/>
    </row>
    <row r="1198" spans="1:15" s="2" customFormat="1" hidden="1" x14ac:dyDescent="0.25">
      <c r="A1198" s="117"/>
      <c r="B1198" s="114"/>
      <c r="C1198" s="120"/>
      <c r="D1198" s="97"/>
      <c r="E1198" s="97"/>
      <c r="F1198" s="97"/>
      <c r="G1198" s="97"/>
      <c r="H1198" s="4" t="s">
        <v>9</v>
      </c>
      <c r="I1198" s="75" t="s">
        <v>8</v>
      </c>
      <c r="J1198" s="75" t="s">
        <v>8</v>
      </c>
      <c r="K1198" s="70"/>
      <c r="L1198" s="70"/>
      <c r="M1198" s="114"/>
      <c r="O1198" s="3"/>
    </row>
    <row r="1199" spans="1:15" s="2" customFormat="1" hidden="1" x14ac:dyDescent="0.25">
      <c r="A1199" s="117"/>
      <c r="B1199" s="114"/>
      <c r="C1199" s="120"/>
      <c r="D1199" s="97"/>
      <c r="E1199" s="97"/>
      <c r="F1199" s="97"/>
      <c r="G1199" s="97"/>
      <c r="H1199" s="4" t="s">
        <v>16</v>
      </c>
      <c r="I1199" s="75"/>
      <c r="J1199" s="75"/>
      <c r="K1199" s="70"/>
      <c r="L1199" s="70"/>
      <c r="M1199" s="114"/>
      <c r="O1199" s="3"/>
    </row>
    <row r="1200" spans="1:15" s="2" customFormat="1" hidden="1" x14ac:dyDescent="0.25">
      <c r="A1200" s="117"/>
      <c r="B1200" s="114"/>
      <c r="C1200" s="120"/>
      <c r="D1200" s="97"/>
      <c r="E1200" s="97"/>
      <c r="F1200" s="97"/>
      <c r="G1200" s="97"/>
      <c r="H1200" s="4" t="s">
        <v>17</v>
      </c>
      <c r="I1200" s="75"/>
      <c r="J1200" s="75"/>
      <c r="K1200" s="70"/>
      <c r="L1200" s="70"/>
      <c r="M1200" s="114"/>
      <c r="O1200" s="3"/>
    </row>
    <row r="1201" spans="1:15" s="2" customFormat="1" hidden="1" x14ac:dyDescent="0.25">
      <c r="A1201" s="118"/>
      <c r="B1201" s="115"/>
      <c r="C1201" s="121"/>
      <c r="D1201" s="98"/>
      <c r="E1201" s="98"/>
      <c r="F1201" s="98"/>
      <c r="G1201" s="98"/>
      <c r="H1201" s="4" t="s">
        <v>13</v>
      </c>
      <c r="I1201" s="75"/>
      <c r="J1201" s="75"/>
      <c r="K1201" s="70"/>
      <c r="L1201" s="70"/>
      <c r="M1201" s="115"/>
      <c r="O1201" s="3"/>
    </row>
    <row r="1202" spans="1:15" s="2" customFormat="1" ht="16.5" hidden="1" customHeight="1" x14ac:dyDescent="0.25">
      <c r="A1202" s="116" t="s">
        <v>186</v>
      </c>
      <c r="B1202" s="113" t="s">
        <v>136</v>
      </c>
      <c r="C1202" s="119" t="s">
        <v>62</v>
      </c>
      <c r="D1202" s="96">
        <v>42370</v>
      </c>
      <c r="E1202" s="96">
        <v>42735</v>
      </c>
      <c r="F1202" s="96">
        <v>42370</v>
      </c>
      <c r="G1202" s="96">
        <v>42735</v>
      </c>
      <c r="H1202" s="4" t="s">
        <v>1</v>
      </c>
      <c r="I1202" s="75">
        <f>SUM(I1203:I1208)</f>
        <v>0</v>
      </c>
      <c r="J1202" s="75">
        <f>SUM(J1203:J1208)</f>
        <v>0</v>
      </c>
      <c r="K1202" s="64"/>
      <c r="L1202" s="64">
        <f t="shared" si="199"/>
        <v>0</v>
      </c>
      <c r="M1202" s="113" t="s">
        <v>137</v>
      </c>
      <c r="O1202" s="3"/>
    </row>
    <row r="1203" spans="1:15" s="2" customFormat="1" hidden="1" x14ac:dyDescent="0.25">
      <c r="A1203" s="117"/>
      <c r="B1203" s="114"/>
      <c r="C1203" s="120"/>
      <c r="D1203" s="97"/>
      <c r="E1203" s="97"/>
      <c r="F1203" s="97"/>
      <c r="G1203" s="97"/>
      <c r="H1203" s="4" t="s">
        <v>14</v>
      </c>
      <c r="I1203" s="75"/>
      <c r="J1203" s="75"/>
      <c r="K1203" s="64"/>
      <c r="L1203" s="64"/>
      <c r="M1203" s="114"/>
      <c r="O1203" s="3"/>
    </row>
    <row r="1204" spans="1:15" s="2" customFormat="1" hidden="1" x14ac:dyDescent="0.25">
      <c r="A1204" s="117"/>
      <c r="B1204" s="114"/>
      <c r="C1204" s="120"/>
      <c r="D1204" s="97"/>
      <c r="E1204" s="97"/>
      <c r="F1204" s="97"/>
      <c r="G1204" s="97"/>
      <c r="H1204" s="4" t="s">
        <v>15</v>
      </c>
      <c r="I1204" s="75"/>
      <c r="J1204" s="75"/>
      <c r="K1204" s="64"/>
      <c r="L1204" s="64"/>
      <c r="M1204" s="114"/>
      <c r="O1204" s="3"/>
    </row>
    <row r="1205" spans="1:15" s="2" customFormat="1" hidden="1" x14ac:dyDescent="0.25">
      <c r="A1205" s="117"/>
      <c r="B1205" s="114"/>
      <c r="C1205" s="120"/>
      <c r="D1205" s="97"/>
      <c r="E1205" s="97"/>
      <c r="F1205" s="97"/>
      <c r="G1205" s="97"/>
      <c r="H1205" s="4" t="s">
        <v>9</v>
      </c>
      <c r="I1205" s="75" t="s">
        <v>8</v>
      </c>
      <c r="J1205" s="75" t="s">
        <v>8</v>
      </c>
      <c r="K1205" s="64"/>
      <c r="L1205" s="64"/>
      <c r="M1205" s="114"/>
      <c r="O1205" s="3"/>
    </row>
    <row r="1206" spans="1:15" s="2" customFormat="1" hidden="1" x14ac:dyDescent="0.25">
      <c r="A1206" s="117"/>
      <c r="B1206" s="114"/>
      <c r="C1206" s="120"/>
      <c r="D1206" s="97"/>
      <c r="E1206" s="97"/>
      <c r="F1206" s="97"/>
      <c r="G1206" s="97"/>
      <c r="H1206" s="4" t="s">
        <v>16</v>
      </c>
      <c r="I1206" s="75"/>
      <c r="J1206" s="75"/>
      <c r="K1206" s="64"/>
      <c r="L1206" s="64"/>
      <c r="M1206" s="114"/>
      <c r="O1206" s="3"/>
    </row>
    <row r="1207" spans="1:15" s="2" customFormat="1" hidden="1" x14ac:dyDescent="0.25">
      <c r="A1207" s="117"/>
      <c r="B1207" s="114"/>
      <c r="C1207" s="120"/>
      <c r="D1207" s="97"/>
      <c r="E1207" s="97"/>
      <c r="F1207" s="97"/>
      <c r="G1207" s="97"/>
      <c r="H1207" s="4" t="s">
        <v>17</v>
      </c>
      <c r="I1207" s="75"/>
      <c r="J1207" s="75"/>
      <c r="K1207" s="64"/>
      <c r="L1207" s="64"/>
      <c r="M1207" s="114"/>
      <c r="O1207" s="3"/>
    </row>
    <row r="1208" spans="1:15" s="2" customFormat="1" hidden="1" x14ac:dyDescent="0.25">
      <c r="A1208" s="118"/>
      <c r="B1208" s="115"/>
      <c r="C1208" s="121"/>
      <c r="D1208" s="98"/>
      <c r="E1208" s="98"/>
      <c r="F1208" s="98"/>
      <c r="G1208" s="98"/>
      <c r="H1208" s="4" t="s">
        <v>13</v>
      </c>
      <c r="I1208" s="75"/>
      <c r="J1208" s="75"/>
      <c r="K1208" s="64"/>
      <c r="L1208" s="64"/>
      <c r="M1208" s="115"/>
      <c r="O1208" s="3"/>
    </row>
    <row r="1209" spans="1:15" s="2" customFormat="1" ht="16.5" hidden="1" customHeight="1" x14ac:dyDescent="0.25">
      <c r="A1209" s="116" t="s">
        <v>187</v>
      </c>
      <c r="B1209" s="113" t="s">
        <v>116</v>
      </c>
      <c r="C1209" s="119" t="s">
        <v>200</v>
      </c>
      <c r="D1209" s="96">
        <v>42370</v>
      </c>
      <c r="E1209" s="96">
        <v>42735</v>
      </c>
      <c r="F1209" s="96">
        <v>42370</v>
      </c>
      <c r="G1209" s="96">
        <v>42735</v>
      </c>
      <c r="H1209" s="4" t="s">
        <v>1</v>
      </c>
      <c r="I1209" s="75">
        <f>SUM(I1210:I1215)</f>
        <v>0</v>
      </c>
      <c r="J1209" s="75">
        <f>SUM(J1210:J1215)</f>
        <v>0</v>
      </c>
      <c r="K1209" s="64"/>
      <c r="L1209" s="64">
        <f t="shared" si="199"/>
        <v>0</v>
      </c>
      <c r="M1209" s="113"/>
      <c r="O1209" s="3"/>
    </row>
    <row r="1210" spans="1:15" s="2" customFormat="1" hidden="1" x14ac:dyDescent="0.25">
      <c r="A1210" s="117"/>
      <c r="B1210" s="114"/>
      <c r="C1210" s="120"/>
      <c r="D1210" s="97"/>
      <c r="E1210" s="97"/>
      <c r="F1210" s="97"/>
      <c r="G1210" s="97"/>
      <c r="H1210" s="4" t="s">
        <v>14</v>
      </c>
      <c r="I1210" s="75"/>
      <c r="J1210" s="75"/>
      <c r="K1210" s="64"/>
      <c r="L1210" s="64"/>
      <c r="M1210" s="114"/>
      <c r="O1210" s="3"/>
    </row>
    <row r="1211" spans="1:15" s="2" customFormat="1" hidden="1" x14ac:dyDescent="0.25">
      <c r="A1211" s="117"/>
      <c r="B1211" s="114"/>
      <c r="C1211" s="120"/>
      <c r="D1211" s="97"/>
      <c r="E1211" s="97"/>
      <c r="F1211" s="97"/>
      <c r="G1211" s="97"/>
      <c r="H1211" s="4" t="s">
        <v>15</v>
      </c>
      <c r="I1211" s="75"/>
      <c r="J1211" s="75"/>
      <c r="K1211" s="64"/>
      <c r="L1211" s="64"/>
      <c r="M1211" s="114"/>
      <c r="O1211" s="3"/>
    </row>
    <row r="1212" spans="1:15" s="2" customFormat="1" hidden="1" x14ac:dyDescent="0.25">
      <c r="A1212" s="117"/>
      <c r="B1212" s="114"/>
      <c r="C1212" s="120"/>
      <c r="D1212" s="97"/>
      <c r="E1212" s="97"/>
      <c r="F1212" s="97"/>
      <c r="G1212" s="97"/>
      <c r="H1212" s="4" t="s">
        <v>9</v>
      </c>
      <c r="I1212" s="75" t="s">
        <v>8</v>
      </c>
      <c r="J1212" s="75" t="s">
        <v>8</v>
      </c>
      <c r="K1212" s="64"/>
      <c r="L1212" s="64"/>
      <c r="M1212" s="114"/>
      <c r="O1212" s="3"/>
    </row>
    <row r="1213" spans="1:15" s="2" customFormat="1" hidden="1" x14ac:dyDescent="0.25">
      <c r="A1213" s="117"/>
      <c r="B1213" s="114"/>
      <c r="C1213" s="120"/>
      <c r="D1213" s="97"/>
      <c r="E1213" s="97"/>
      <c r="F1213" s="97"/>
      <c r="G1213" s="97"/>
      <c r="H1213" s="4" t="s">
        <v>16</v>
      </c>
      <c r="I1213" s="75"/>
      <c r="J1213" s="75"/>
      <c r="K1213" s="64"/>
      <c r="L1213" s="64"/>
      <c r="M1213" s="114"/>
      <c r="O1213" s="3"/>
    </row>
    <row r="1214" spans="1:15" s="2" customFormat="1" hidden="1" x14ac:dyDescent="0.25">
      <c r="A1214" s="117"/>
      <c r="B1214" s="114"/>
      <c r="C1214" s="120"/>
      <c r="D1214" s="97"/>
      <c r="E1214" s="97"/>
      <c r="F1214" s="97"/>
      <c r="G1214" s="97"/>
      <c r="H1214" s="4" t="s">
        <v>17</v>
      </c>
      <c r="I1214" s="75"/>
      <c r="J1214" s="75"/>
      <c r="K1214" s="64"/>
      <c r="L1214" s="64"/>
      <c r="M1214" s="114"/>
      <c r="O1214" s="3"/>
    </row>
    <row r="1215" spans="1:15" s="2" customFormat="1" hidden="1" x14ac:dyDescent="0.25">
      <c r="A1215" s="118"/>
      <c r="B1215" s="115"/>
      <c r="C1215" s="121"/>
      <c r="D1215" s="98"/>
      <c r="E1215" s="98"/>
      <c r="F1215" s="98"/>
      <c r="G1215" s="98"/>
      <c r="H1215" s="4" t="s">
        <v>13</v>
      </c>
      <c r="I1215" s="75"/>
      <c r="J1215" s="75"/>
      <c r="K1215" s="64"/>
      <c r="L1215" s="64"/>
      <c r="M1215" s="115"/>
      <c r="O1215" s="3"/>
    </row>
    <row r="1216" spans="1:15" s="2" customFormat="1" ht="16.5" hidden="1" customHeight="1" x14ac:dyDescent="0.25">
      <c r="A1216" s="116" t="s">
        <v>188</v>
      </c>
      <c r="B1216" s="113" t="s">
        <v>138</v>
      </c>
      <c r="C1216" s="119" t="s">
        <v>200</v>
      </c>
      <c r="D1216" s="96">
        <v>42370</v>
      </c>
      <c r="E1216" s="96">
        <v>42735</v>
      </c>
      <c r="F1216" s="96">
        <v>42370</v>
      </c>
      <c r="G1216" s="96">
        <v>42735</v>
      </c>
      <c r="H1216" s="4" t="s">
        <v>1</v>
      </c>
      <c r="I1216" s="75">
        <f>SUM(I1217:I1222)</f>
        <v>0</v>
      </c>
      <c r="J1216" s="75">
        <f>SUM(J1217:J1222)</f>
        <v>0</v>
      </c>
      <c r="K1216" s="64"/>
      <c r="L1216" s="64">
        <f t="shared" si="199"/>
        <v>0</v>
      </c>
      <c r="M1216" s="113" t="s">
        <v>139</v>
      </c>
      <c r="O1216" s="3"/>
    </row>
    <row r="1217" spans="1:15" s="2" customFormat="1" hidden="1" x14ac:dyDescent="0.25">
      <c r="A1217" s="117"/>
      <c r="B1217" s="114"/>
      <c r="C1217" s="120"/>
      <c r="D1217" s="97"/>
      <c r="E1217" s="97"/>
      <c r="F1217" s="97"/>
      <c r="G1217" s="97"/>
      <c r="H1217" s="4" t="s">
        <v>14</v>
      </c>
      <c r="I1217" s="75"/>
      <c r="J1217" s="75"/>
      <c r="K1217" s="64"/>
      <c r="L1217" s="64"/>
      <c r="M1217" s="114"/>
      <c r="O1217" s="3"/>
    </row>
    <row r="1218" spans="1:15" s="2" customFormat="1" hidden="1" x14ac:dyDescent="0.25">
      <c r="A1218" s="117"/>
      <c r="B1218" s="114"/>
      <c r="C1218" s="120"/>
      <c r="D1218" s="97"/>
      <c r="E1218" s="97"/>
      <c r="F1218" s="97"/>
      <c r="G1218" s="97"/>
      <c r="H1218" s="4" t="s">
        <v>15</v>
      </c>
      <c r="I1218" s="75"/>
      <c r="J1218" s="75"/>
      <c r="K1218" s="64"/>
      <c r="L1218" s="64"/>
      <c r="M1218" s="114"/>
      <c r="O1218" s="3"/>
    </row>
    <row r="1219" spans="1:15" s="2" customFormat="1" hidden="1" x14ac:dyDescent="0.25">
      <c r="A1219" s="117"/>
      <c r="B1219" s="114"/>
      <c r="C1219" s="120"/>
      <c r="D1219" s="97"/>
      <c r="E1219" s="97"/>
      <c r="F1219" s="97"/>
      <c r="G1219" s="97"/>
      <c r="H1219" s="4" t="s">
        <v>9</v>
      </c>
      <c r="I1219" s="75" t="s">
        <v>8</v>
      </c>
      <c r="J1219" s="75" t="s">
        <v>8</v>
      </c>
      <c r="K1219" s="64"/>
      <c r="L1219" s="64"/>
      <c r="M1219" s="114"/>
      <c r="O1219" s="3"/>
    </row>
    <row r="1220" spans="1:15" s="2" customFormat="1" hidden="1" x14ac:dyDescent="0.25">
      <c r="A1220" s="117"/>
      <c r="B1220" s="114"/>
      <c r="C1220" s="120"/>
      <c r="D1220" s="97"/>
      <c r="E1220" s="97"/>
      <c r="F1220" s="97"/>
      <c r="G1220" s="97"/>
      <c r="H1220" s="4" t="s">
        <v>16</v>
      </c>
      <c r="I1220" s="75"/>
      <c r="J1220" s="75"/>
      <c r="K1220" s="64"/>
      <c r="L1220" s="64"/>
      <c r="M1220" s="114"/>
      <c r="O1220" s="3"/>
    </row>
    <row r="1221" spans="1:15" s="2" customFormat="1" hidden="1" x14ac:dyDescent="0.25">
      <c r="A1221" s="117"/>
      <c r="B1221" s="114"/>
      <c r="C1221" s="120"/>
      <c r="D1221" s="97"/>
      <c r="E1221" s="97"/>
      <c r="F1221" s="97"/>
      <c r="G1221" s="97"/>
      <c r="H1221" s="4" t="s">
        <v>17</v>
      </c>
      <c r="I1221" s="75"/>
      <c r="J1221" s="75"/>
      <c r="K1221" s="64"/>
      <c r="L1221" s="64"/>
      <c r="M1221" s="114"/>
      <c r="O1221" s="3"/>
    </row>
    <row r="1222" spans="1:15" s="2" customFormat="1" hidden="1" x14ac:dyDescent="0.25">
      <c r="A1222" s="118"/>
      <c r="B1222" s="115"/>
      <c r="C1222" s="121"/>
      <c r="D1222" s="98"/>
      <c r="E1222" s="98"/>
      <c r="F1222" s="98"/>
      <c r="G1222" s="98"/>
      <c r="H1222" s="4" t="s">
        <v>13</v>
      </c>
      <c r="I1222" s="75"/>
      <c r="J1222" s="75"/>
      <c r="K1222" s="64"/>
      <c r="L1222" s="64"/>
      <c r="M1222" s="115"/>
      <c r="O1222" s="3"/>
    </row>
    <row r="1223" spans="1:15" s="2" customFormat="1" ht="16.5" hidden="1" customHeight="1" x14ac:dyDescent="0.25">
      <c r="A1223" s="116" t="s">
        <v>189</v>
      </c>
      <c r="B1223" s="113" t="s">
        <v>140</v>
      </c>
      <c r="C1223" s="119" t="s">
        <v>200</v>
      </c>
      <c r="D1223" s="96">
        <v>42370</v>
      </c>
      <c r="E1223" s="96">
        <v>42735</v>
      </c>
      <c r="F1223" s="96">
        <v>42370</v>
      </c>
      <c r="G1223" s="96">
        <v>42735</v>
      </c>
      <c r="H1223" s="4" t="s">
        <v>1</v>
      </c>
      <c r="I1223" s="75">
        <f>SUM(I1224:I1229)</f>
        <v>0</v>
      </c>
      <c r="J1223" s="75">
        <f>SUM(J1224:J1229)</f>
        <v>0</v>
      </c>
      <c r="K1223" s="64"/>
      <c r="L1223" s="64">
        <v>0</v>
      </c>
      <c r="M1223" s="113" t="s">
        <v>141</v>
      </c>
      <c r="O1223" s="3"/>
    </row>
    <row r="1224" spans="1:15" s="2" customFormat="1" hidden="1" x14ac:dyDescent="0.25">
      <c r="A1224" s="117"/>
      <c r="B1224" s="114"/>
      <c r="C1224" s="120"/>
      <c r="D1224" s="97"/>
      <c r="E1224" s="97"/>
      <c r="F1224" s="97"/>
      <c r="G1224" s="97"/>
      <c r="H1224" s="4" t="s">
        <v>14</v>
      </c>
      <c r="I1224" s="75"/>
      <c r="J1224" s="75"/>
      <c r="K1224" s="64"/>
      <c r="L1224" s="64"/>
      <c r="M1224" s="114"/>
      <c r="O1224" s="3"/>
    </row>
    <row r="1225" spans="1:15" s="2" customFormat="1" hidden="1" x14ac:dyDescent="0.25">
      <c r="A1225" s="117"/>
      <c r="B1225" s="114"/>
      <c r="C1225" s="120"/>
      <c r="D1225" s="97"/>
      <c r="E1225" s="97"/>
      <c r="F1225" s="97"/>
      <c r="G1225" s="97"/>
      <c r="H1225" s="4" t="s">
        <v>15</v>
      </c>
      <c r="I1225" s="75"/>
      <c r="J1225" s="75"/>
      <c r="K1225" s="64"/>
      <c r="L1225" s="64"/>
      <c r="M1225" s="114"/>
      <c r="O1225" s="3"/>
    </row>
    <row r="1226" spans="1:15" s="2" customFormat="1" hidden="1" x14ac:dyDescent="0.25">
      <c r="A1226" s="117"/>
      <c r="B1226" s="114"/>
      <c r="C1226" s="120"/>
      <c r="D1226" s="97"/>
      <c r="E1226" s="97"/>
      <c r="F1226" s="97"/>
      <c r="G1226" s="97"/>
      <c r="H1226" s="4" t="s">
        <v>9</v>
      </c>
      <c r="I1226" s="75" t="s">
        <v>8</v>
      </c>
      <c r="J1226" s="75" t="s">
        <v>8</v>
      </c>
      <c r="K1226" s="64"/>
      <c r="L1226" s="64"/>
      <c r="M1226" s="114"/>
      <c r="O1226" s="3"/>
    </row>
    <row r="1227" spans="1:15" s="2" customFormat="1" hidden="1" x14ac:dyDescent="0.25">
      <c r="A1227" s="117"/>
      <c r="B1227" s="114"/>
      <c r="C1227" s="120"/>
      <c r="D1227" s="97"/>
      <c r="E1227" s="97"/>
      <c r="F1227" s="97"/>
      <c r="G1227" s="97"/>
      <c r="H1227" s="4" t="s">
        <v>16</v>
      </c>
      <c r="I1227" s="75"/>
      <c r="J1227" s="75"/>
      <c r="K1227" s="64"/>
      <c r="L1227" s="64"/>
      <c r="M1227" s="114"/>
      <c r="O1227" s="3"/>
    </row>
    <row r="1228" spans="1:15" s="2" customFormat="1" hidden="1" x14ac:dyDescent="0.25">
      <c r="A1228" s="117"/>
      <c r="B1228" s="114"/>
      <c r="C1228" s="120"/>
      <c r="D1228" s="97"/>
      <c r="E1228" s="97"/>
      <c r="F1228" s="97"/>
      <c r="G1228" s="97"/>
      <c r="H1228" s="4" t="s">
        <v>17</v>
      </c>
      <c r="I1228" s="75"/>
      <c r="J1228" s="75"/>
      <c r="K1228" s="64"/>
      <c r="L1228" s="64"/>
      <c r="M1228" s="114"/>
      <c r="O1228" s="3"/>
    </row>
    <row r="1229" spans="1:15" s="2" customFormat="1" hidden="1" x14ac:dyDescent="0.25">
      <c r="A1229" s="118"/>
      <c r="B1229" s="115"/>
      <c r="C1229" s="121"/>
      <c r="D1229" s="98"/>
      <c r="E1229" s="98"/>
      <c r="F1229" s="98"/>
      <c r="G1229" s="98"/>
      <c r="H1229" s="4" t="s">
        <v>13</v>
      </c>
      <c r="I1229" s="75"/>
      <c r="J1229" s="75"/>
      <c r="K1229" s="64"/>
      <c r="L1229" s="64"/>
      <c r="M1229" s="115"/>
      <c r="O1229" s="3"/>
    </row>
    <row r="1230" spans="1:15" s="2" customFormat="1" ht="16.5" hidden="1" customHeight="1" x14ac:dyDescent="0.25">
      <c r="A1230" s="116" t="s">
        <v>190</v>
      </c>
      <c r="B1230" s="113" t="s">
        <v>117</v>
      </c>
      <c r="C1230" s="119" t="s">
        <v>242</v>
      </c>
      <c r="D1230" s="96">
        <v>42370</v>
      </c>
      <c r="E1230" s="96">
        <v>42735</v>
      </c>
      <c r="F1230" s="96">
        <v>42370</v>
      </c>
      <c r="G1230" s="96">
        <v>42735</v>
      </c>
      <c r="H1230" s="4" t="s">
        <v>1</v>
      </c>
      <c r="I1230" s="75">
        <f>SUM(I1231:I1236)</f>
        <v>0</v>
      </c>
      <c r="J1230" s="75">
        <f>SUM(J1231:J1236)</f>
        <v>0</v>
      </c>
      <c r="K1230" s="64"/>
      <c r="L1230" s="64">
        <f t="shared" si="199"/>
        <v>0</v>
      </c>
      <c r="M1230" s="113"/>
      <c r="O1230" s="3"/>
    </row>
    <row r="1231" spans="1:15" s="2" customFormat="1" hidden="1" x14ac:dyDescent="0.25">
      <c r="A1231" s="117"/>
      <c r="B1231" s="114"/>
      <c r="C1231" s="120"/>
      <c r="D1231" s="97"/>
      <c r="E1231" s="97"/>
      <c r="F1231" s="97"/>
      <c r="G1231" s="97"/>
      <c r="H1231" s="4" t="s">
        <v>14</v>
      </c>
      <c r="I1231" s="75"/>
      <c r="J1231" s="75"/>
      <c r="K1231" s="64"/>
      <c r="L1231" s="64"/>
      <c r="M1231" s="114"/>
      <c r="O1231" s="3"/>
    </row>
    <row r="1232" spans="1:15" s="2" customFormat="1" hidden="1" x14ac:dyDescent="0.25">
      <c r="A1232" s="117"/>
      <c r="B1232" s="114"/>
      <c r="C1232" s="120"/>
      <c r="D1232" s="97"/>
      <c r="E1232" s="97"/>
      <c r="F1232" s="97"/>
      <c r="G1232" s="97"/>
      <c r="H1232" s="4" t="s">
        <v>15</v>
      </c>
      <c r="I1232" s="75"/>
      <c r="J1232" s="75"/>
      <c r="K1232" s="64"/>
      <c r="L1232" s="64"/>
      <c r="M1232" s="114"/>
      <c r="O1232" s="3"/>
    </row>
    <row r="1233" spans="1:15" s="2" customFormat="1" hidden="1" x14ac:dyDescent="0.25">
      <c r="A1233" s="117"/>
      <c r="B1233" s="114"/>
      <c r="C1233" s="120"/>
      <c r="D1233" s="97"/>
      <c r="E1233" s="97"/>
      <c r="F1233" s="97"/>
      <c r="G1233" s="97"/>
      <c r="H1233" s="4" t="s">
        <v>9</v>
      </c>
      <c r="I1233" s="75" t="s">
        <v>8</v>
      </c>
      <c r="J1233" s="75" t="s">
        <v>8</v>
      </c>
      <c r="K1233" s="64"/>
      <c r="L1233" s="64"/>
      <c r="M1233" s="114"/>
      <c r="O1233" s="3"/>
    </row>
    <row r="1234" spans="1:15" s="2" customFormat="1" hidden="1" x14ac:dyDescent="0.25">
      <c r="A1234" s="117"/>
      <c r="B1234" s="114"/>
      <c r="C1234" s="120"/>
      <c r="D1234" s="97"/>
      <c r="E1234" s="97"/>
      <c r="F1234" s="97"/>
      <c r="G1234" s="97"/>
      <c r="H1234" s="4" t="s">
        <v>16</v>
      </c>
      <c r="I1234" s="75"/>
      <c r="J1234" s="75"/>
      <c r="K1234" s="64"/>
      <c r="L1234" s="64"/>
      <c r="M1234" s="114"/>
      <c r="O1234" s="3"/>
    </row>
    <row r="1235" spans="1:15" s="2" customFormat="1" hidden="1" x14ac:dyDescent="0.25">
      <c r="A1235" s="117"/>
      <c r="B1235" s="114"/>
      <c r="C1235" s="120"/>
      <c r="D1235" s="97"/>
      <c r="E1235" s="97"/>
      <c r="F1235" s="97"/>
      <c r="G1235" s="97"/>
      <c r="H1235" s="4" t="s">
        <v>17</v>
      </c>
      <c r="I1235" s="75"/>
      <c r="J1235" s="75"/>
      <c r="K1235" s="64"/>
      <c r="L1235" s="64"/>
      <c r="M1235" s="114"/>
      <c r="O1235" s="3"/>
    </row>
    <row r="1236" spans="1:15" s="2" customFormat="1" hidden="1" x14ac:dyDescent="0.25">
      <c r="A1236" s="118"/>
      <c r="B1236" s="115"/>
      <c r="C1236" s="121"/>
      <c r="D1236" s="98"/>
      <c r="E1236" s="98"/>
      <c r="F1236" s="98"/>
      <c r="G1236" s="98"/>
      <c r="H1236" s="4" t="s">
        <v>13</v>
      </c>
      <c r="I1236" s="75"/>
      <c r="J1236" s="75"/>
      <c r="K1236" s="64"/>
      <c r="L1236" s="64"/>
      <c r="M1236" s="115"/>
      <c r="O1236" s="3"/>
    </row>
    <row r="1237" spans="1:15" s="2" customFormat="1" ht="16.5" hidden="1" customHeight="1" x14ac:dyDescent="0.25">
      <c r="A1237" s="116" t="s">
        <v>191</v>
      </c>
      <c r="B1237" s="113" t="s">
        <v>202</v>
      </c>
      <c r="C1237" s="119" t="s">
        <v>242</v>
      </c>
      <c r="D1237" s="96">
        <v>42370</v>
      </c>
      <c r="E1237" s="96">
        <v>42735</v>
      </c>
      <c r="F1237" s="96">
        <v>42370</v>
      </c>
      <c r="G1237" s="96">
        <v>42735</v>
      </c>
      <c r="H1237" s="4" t="s">
        <v>1</v>
      </c>
      <c r="I1237" s="75">
        <f>SUM(I1238:I1243)</f>
        <v>0</v>
      </c>
      <c r="J1237" s="75">
        <f>SUM(J1238:J1243)</f>
        <v>0</v>
      </c>
      <c r="K1237" s="64"/>
      <c r="L1237" s="64">
        <f t="shared" ref="L1237:L1293" si="203">I1237-J1237</f>
        <v>0</v>
      </c>
      <c r="M1237" s="113" t="s">
        <v>142</v>
      </c>
      <c r="O1237" s="3"/>
    </row>
    <row r="1238" spans="1:15" s="2" customFormat="1" hidden="1" x14ac:dyDescent="0.25">
      <c r="A1238" s="117"/>
      <c r="B1238" s="114"/>
      <c r="C1238" s="120"/>
      <c r="D1238" s="97"/>
      <c r="E1238" s="97"/>
      <c r="F1238" s="97"/>
      <c r="G1238" s="97"/>
      <c r="H1238" s="4" t="s">
        <v>14</v>
      </c>
      <c r="I1238" s="75"/>
      <c r="J1238" s="75"/>
      <c r="K1238" s="64"/>
      <c r="L1238" s="64"/>
      <c r="M1238" s="114"/>
      <c r="O1238" s="3"/>
    </row>
    <row r="1239" spans="1:15" s="2" customFormat="1" hidden="1" x14ac:dyDescent="0.25">
      <c r="A1239" s="117"/>
      <c r="B1239" s="114"/>
      <c r="C1239" s="120"/>
      <c r="D1239" s="97"/>
      <c r="E1239" s="97"/>
      <c r="F1239" s="97"/>
      <c r="G1239" s="97"/>
      <c r="H1239" s="4" t="s">
        <v>15</v>
      </c>
      <c r="I1239" s="75"/>
      <c r="J1239" s="75"/>
      <c r="K1239" s="64"/>
      <c r="L1239" s="64"/>
      <c r="M1239" s="114"/>
      <c r="O1239" s="3"/>
    </row>
    <row r="1240" spans="1:15" s="2" customFormat="1" hidden="1" x14ac:dyDescent="0.25">
      <c r="A1240" s="117"/>
      <c r="B1240" s="114"/>
      <c r="C1240" s="120"/>
      <c r="D1240" s="97"/>
      <c r="E1240" s="97"/>
      <c r="F1240" s="97"/>
      <c r="G1240" s="97"/>
      <c r="H1240" s="4" t="s">
        <v>9</v>
      </c>
      <c r="I1240" s="75" t="s">
        <v>8</v>
      </c>
      <c r="J1240" s="75" t="s">
        <v>8</v>
      </c>
      <c r="K1240" s="64"/>
      <c r="L1240" s="64"/>
      <c r="M1240" s="114"/>
      <c r="O1240" s="3"/>
    </row>
    <row r="1241" spans="1:15" s="2" customFormat="1" hidden="1" x14ac:dyDescent="0.25">
      <c r="A1241" s="117"/>
      <c r="B1241" s="114"/>
      <c r="C1241" s="120"/>
      <c r="D1241" s="97"/>
      <c r="E1241" s="97"/>
      <c r="F1241" s="97"/>
      <c r="G1241" s="97"/>
      <c r="H1241" s="4" t="s">
        <v>16</v>
      </c>
      <c r="I1241" s="75"/>
      <c r="J1241" s="75"/>
      <c r="K1241" s="64"/>
      <c r="L1241" s="64"/>
      <c r="M1241" s="114"/>
      <c r="O1241" s="3"/>
    </row>
    <row r="1242" spans="1:15" s="2" customFormat="1" hidden="1" x14ac:dyDescent="0.25">
      <c r="A1242" s="117"/>
      <c r="B1242" s="114"/>
      <c r="C1242" s="120"/>
      <c r="D1242" s="97"/>
      <c r="E1242" s="97"/>
      <c r="F1242" s="97"/>
      <c r="G1242" s="97"/>
      <c r="H1242" s="4" t="s">
        <v>17</v>
      </c>
      <c r="I1242" s="75"/>
      <c r="J1242" s="75"/>
      <c r="K1242" s="64"/>
      <c r="L1242" s="64"/>
      <c r="M1242" s="114"/>
      <c r="O1242" s="3"/>
    </row>
    <row r="1243" spans="1:15" s="2" customFormat="1" hidden="1" x14ac:dyDescent="0.25">
      <c r="A1243" s="118"/>
      <c r="B1243" s="115"/>
      <c r="C1243" s="121"/>
      <c r="D1243" s="98"/>
      <c r="E1243" s="98"/>
      <c r="F1243" s="98"/>
      <c r="G1243" s="98"/>
      <c r="H1243" s="4" t="s">
        <v>13</v>
      </c>
      <c r="I1243" s="75"/>
      <c r="J1243" s="75"/>
      <c r="K1243" s="64"/>
      <c r="L1243" s="64"/>
      <c r="M1243" s="115"/>
      <c r="O1243" s="3"/>
    </row>
    <row r="1244" spans="1:15" s="2" customFormat="1" ht="16.5" hidden="1" customHeight="1" x14ac:dyDescent="0.25">
      <c r="A1244" s="116" t="s">
        <v>192</v>
      </c>
      <c r="B1244" s="113" t="s">
        <v>143</v>
      </c>
      <c r="C1244" s="119" t="s">
        <v>242</v>
      </c>
      <c r="D1244" s="96">
        <v>42370</v>
      </c>
      <c r="E1244" s="96">
        <v>42735</v>
      </c>
      <c r="F1244" s="96">
        <v>42370</v>
      </c>
      <c r="G1244" s="96">
        <v>42735</v>
      </c>
      <c r="H1244" s="4" t="s">
        <v>1</v>
      </c>
      <c r="I1244" s="75">
        <f>SUM(I1245:I1250)</f>
        <v>0</v>
      </c>
      <c r="J1244" s="75">
        <f>SUM(J1245:J1250)</f>
        <v>0</v>
      </c>
      <c r="K1244" s="64"/>
      <c r="L1244" s="64">
        <f t="shared" si="203"/>
        <v>0</v>
      </c>
      <c r="M1244" s="113" t="s">
        <v>144</v>
      </c>
      <c r="O1244" s="3"/>
    </row>
    <row r="1245" spans="1:15" s="2" customFormat="1" hidden="1" x14ac:dyDescent="0.25">
      <c r="A1245" s="117"/>
      <c r="B1245" s="114"/>
      <c r="C1245" s="120"/>
      <c r="D1245" s="97"/>
      <c r="E1245" s="97"/>
      <c r="F1245" s="97"/>
      <c r="G1245" s="97"/>
      <c r="H1245" s="4" t="s">
        <v>14</v>
      </c>
      <c r="I1245" s="75"/>
      <c r="J1245" s="75"/>
      <c r="K1245" s="64"/>
      <c r="L1245" s="64"/>
      <c r="M1245" s="114"/>
      <c r="O1245" s="3"/>
    </row>
    <row r="1246" spans="1:15" s="2" customFormat="1" hidden="1" x14ac:dyDescent="0.25">
      <c r="A1246" s="117"/>
      <c r="B1246" s="114"/>
      <c r="C1246" s="120"/>
      <c r="D1246" s="97"/>
      <c r="E1246" s="97"/>
      <c r="F1246" s="97"/>
      <c r="G1246" s="97"/>
      <c r="H1246" s="4" t="s">
        <v>15</v>
      </c>
      <c r="I1246" s="75"/>
      <c r="J1246" s="75"/>
      <c r="K1246" s="64"/>
      <c r="L1246" s="64"/>
      <c r="M1246" s="114"/>
      <c r="O1246" s="3"/>
    </row>
    <row r="1247" spans="1:15" s="2" customFormat="1" hidden="1" x14ac:dyDescent="0.25">
      <c r="A1247" s="117"/>
      <c r="B1247" s="114"/>
      <c r="C1247" s="120"/>
      <c r="D1247" s="97"/>
      <c r="E1247" s="97"/>
      <c r="F1247" s="97"/>
      <c r="G1247" s="97"/>
      <c r="H1247" s="4" t="s">
        <v>9</v>
      </c>
      <c r="I1247" s="75" t="s">
        <v>8</v>
      </c>
      <c r="J1247" s="75" t="s">
        <v>8</v>
      </c>
      <c r="K1247" s="64"/>
      <c r="L1247" s="64"/>
      <c r="M1247" s="114"/>
      <c r="O1247" s="3"/>
    </row>
    <row r="1248" spans="1:15" s="2" customFormat="1" hidden="1" x14ac:dyDescent="0.25">
      <c r="A1248" s="117"/>
      <c r="B1248" s="114"/>
      <c r="C1248" s="120"/>
      <c r="D1248" s="97"/>
      <c r="E1248" s="97"/>
      <c r="F1248" s="97"/>
      <c r="G1248" s="97"/>
      <c r="H1248" s="4" t="s">
        <v>16</v>
      </c>
      <c r="I1248" s="75"/>
      <c r="J1248" s="75"/>
      <c r="K1248" s="64"/>
      <c r="L1248" s="64"/>
      <c r="M1248" s="114"/>
      <c r="O1248" s="3"/>
    </row>
    <row r="1249" spans="1:15" s="2" customFormat="1" hidden="1" x14ac:dyDescent="0.25">
      <c r="A1249" s="117"/>
      <c r="B1249" s="114"/>
      <c r="C1249" s="120"/>
      <c r="D1249" s="97"/>
      <c r="E1249" s="97"/>
      <c r="F1249" s="97"/>
      <c r="G1249" s="97"/>
      <c r="H1249" s="4" t="s">
        <v>17</v>
      </c>
      <c r="I1249" s="75"/>
      <c r="J1249" s="75"/>
      <c r="K1249" s="64"/>
      <c r="L1249" s="64"/>
      <c r="M1249" s="114"/>
      <c r="O1249" s="3"/>
    </row>
    <row r="1250" spans="1:15" s="2" customFormat="1" hidden="1" x14ac:dyDescent="0.25">
      <c r="A1250" s="118"/>
      <c r="B1250" s="115"/>
      <c r="C1250" s="121"/>
      <c r="D1250" s="98"/>
      <c r="E1250" s="98"/>
      <c r="F1250" s="98"/>
      <c r="G1250" s="98"/>
      <c r="H1250" s="4" t="s">
        <v>13</v>
      </c>
      <c r="I1250" s="75"/>
      <c r="J1250" s="75"/>
      <c r="K1250" s="64"/>
      <c r="L1250" s="64"/>
      <c r="M1250" s="115"/>
      <c r="O1250" s="3"/>
    </row>
    <row r="1251" spans="1:15" s="2" customFormat="1" ht="16.5" hidden="1" customHeight="1" x14ac:dyDescent="0.25">
      <c r="A1251" s="116" t="s">
        <v>193</v>
      </c>
      <c r="B1251" s="113" t="s">
        <v>118</v>
      </c>
      <c r="C1251" s="119" t="s">
        <v>238</v>
      </c>
      <c r="D1251" s="96">
        <v>42370</v>
      </c>
      <c r="E1251" s="96">
        <v>42735</v>
      </c>
      <c r="F1251" s="96">
        <v>42370</v>
      </c>
      <c r="G1251" s="96">
        <v>42735</v>
      </c>
      <c r="H1251" s="4" t="s">
        <v>1</v>
      </c>
      <c r="I1251" s="75">
        <f>SUM(I1252:I1257)</f>
        <v>0</v>
      </c>
      <c r="J1251" s="80">
        <f>SUM(J1252:J1257)</f>
        <v>0</v>
      </c>
      <c r="K1251" s="64"/>
      <c r="L1251" s="64">
        <v>0</v>
      </c>
      <c r="M1251" s="113"/>
      <c r="O1251" s="3"/>
    </row>
    <row r="1252" spans="1:15" s="2" customFormat="1" hidden="1" x14ac:dyDescent="0.25">
      <c r="A1252" s="117"/>
      <c r="B1252" s="114"/>
      <c r="C1252" s="120"/>
      <c r="D1252" s="97"/>
      <c r="E1252" s="97"/>
      <c r="F1252" s="97"/>
      <c r="G1252" s="97"/>
      <c r="H1252" s="4" t="s">
        <v>14</v>
      </c>
      <c r="I1252" s="75"/>
      <c r="J1252" s="80"/>
      <c r="K1252" s="64"/>
      <c r="L1252" s="64"/>
      <c r="M1252" s="114"/>
      <c r="O1252" s="3"/>
    </row>
    <row r="1253" spans="1:15" s="2" customFormat="1" hidden="1" x14ac:dyDescent="0.25">
      <c r="A1253" s="117"/>
      <c r="B1253" s="114"/>
      <c r="C1253" s="120"/>
      <c r="D1253" s="97"/>
      <c r="E1253" s="97"/>
      <c r="F1253" s="97"/>
      <c r="G1253" s="97"/>
      <c r="H1253" s="4" t="s">
        <v>15</v>
      </c>
      <c r="I1253" s="75"/>
      <c r="J1253" s="80"/>
      <c r="K1253" s="64"/>
      <c r="L1253" s="64"/>
      <c r="M1253" s="114"/>
      <c r="O1253" s="3"/>
    </row>
    <row r="1254" spans="1:15" s="2" customFormat="1" hidden="1" x14ac:dyDescent="0.25">
      <c r="A1254" s="117"/>
      <c r="B1254" s="114"/>
      <c r="C1254" s="120"/>
      <c r="D1254" s="97"/>
      <c r="E1254" s="97"/>
      <c r="F1254" s="97"/>
      <c r="G1254" s="97"/>
      <c r="H1254" s="4" t="s">
        <v>9</v>
      </c>
      <c r="I1254" s="75" t="s">
        <v>8</v>
      </c>
      <c r="J1254" s="80" t="s">
        <v>8</v>
      </c>
      <c r="K1254" s="64"/>
      <c r="L1254" s="64"/>
      <c r="M1254" s="114"/>
      <c r="O1254" s="3"/>
    </row>
    <row r="1255" spans="1:15" s="2" customFormat="1" hidden="1" x14ac:dyDescent="0.25">
      <c r="A1255" s="117"/>
      <c r="B1255" s="114"/>
      <c r="C1255" s="120"/>
      <c r="D1255" s="97"/>
      <c r="E1255" s="97"/>
      <c r="F1255" s="97"/>
      <c r="G1255" s="97"/>
      <c r="H1255" s="4" t="s">
        <v>16</v>
      </c>
      <c r="I1255" s="75"/>
      <c r="J1255" s="80"/>
      <c r="K1255" s="64"/>
      <c r="L1255" s="64"/>
      <c r="M1255" s="114"/>
      <c r="O1255" s="3"/>
    </row>
    <row r="1256" spans="1:15" s="2" customFormat="1" hidden="1" x14ac:dyDescent="0.25">
      <c r="A1256" s="117"/>
      <c r="B1256" s="114"/>
      <c r="C1256" s="120"/>
      <c r="D1256" s="97"/>
      <c r="E1256" s="97"/>
      <c r="F1256" s="97"/>
      <c r="G1256" s="97"/>
      <c r="H1256" s="4" t="s">
        <v>17</v>
      </c>
      <c r="I1256" s="75"/>
      <c r="J1256" s="80"/>
      <c r="K1256" s="64"/>
      <c r="L1256" s="64"/>
      <c r="M1256" s="114"/>
      <c r="O1256" s="3"/>
    </row>
    <row r="1257" spans="1:15" s="2" customFormat="1" hidden="1" x14ac:dyDescent="0.25">
      <c r="A1257" s="118"/>
      <c r="B1257" s="115"/>
      <c r="C1257" s="121"/>
      <c r="D1257" s="98"/>
      <c r="E1257" s="98"/>
      <c r="F1257" s="98"/>
      <c r="G1257" s="98"/>
      <c r="H1257" s="4" t="s">
        <v>13</v>
      </c>
      <c r="I1257" s="75"/>
      <c r="J1257" s="80"/>
      <c r="K1257" s="64"/>
      <c r="L1257" s="64"/>
      <c r="M1257" s="115"/>
      <c r="O1257" s="3"/>
    </row>
    <row r="1258" spans="1:15" s="2" customFormat="1" ht="16.5" hidden="1" customHeight="1" x14ac:dyDescent="0.25">
      <c r="A1258" s="116" t="s">
        <v>194</v>
      </c>
      <c r="B1258" s="113" t="s">
        <v>145</v>
      </c>
      <c r="C1258" s="119" t="s">
        <v>238</v>
      </c>
      <c r="D1258" s="96">
        <v>42370</v>
      </c>
      <c r="E1258" s="96">
        <v>42735</v>
      </c>
      <c r="F1258" s="96">
        <v>42370</v>
      </c>
      <c r="G1258" s="96">
        <v>42735</v>
      </c>
      <c r="H1258" s="4" t="s">
        <v>1</v>
      </c>
      <c r="I1258" s="75">
        <f>SUM(I1259:I1264)</f>
        <v>0</v>
      </c>
      <c r="J1258" s="80">
        <f>SUM(J1259:J1264)</f>
        <v>0</v>
      </c>
      <c r="K1258" s="64"/>
      <c r="L1258" s="64">
        <v>0</v>
      </c>
      <c r="M1258" s="113" t="s">
        <v>146</v>
      </c>
      <c r="O1258" s="3"/>
    </row>
    <row r="1259" spans="1:15" s="2" customFormat="1" hidden="1" x14ac:dyDescent="0.25">
      <c r="A1259" s="117"/>
      <c r="B1259" s="114"/>
      <c r="C1259" s="120"/>
      <c r="D1259" s="97"/>
      <c r="E1259" s="97"/>
      <c r="F1259" s="97"/>
      <c r="G1259" s="97"/>
      <c r="H1259" s="4" t="s">
        <v>14</v>
      </c>
      <c r="I1259" s="75"/>
      <c r="J1259" s="80"/>
      <c r="K1259" s="64"/>
      <c r="L1259" s="64"/>
      <c r="M1259" s="114"/>
      <c r="O1259" s="3"/>
    </row>
    <row r="1260" spans="1:15" s="2" customFormat="1" hidden="1" x14ac:dyDescent="0.25">
      <c r="A1260" s="117"/>
      <c r="B1260" s="114"/>
      <c r="C1260" s="120"/>
      <c r="D1260" s="97"/>
      <c r="E1260" s="97"/>
      <c r="F1260" s="97"/>
      <c r="G1260" s="97"/>
      <c r="H1260" s="4" t="s">
        <v>15</v>
      </c>
      <c r="I1260" s="75"/>
      <c r="J1260" s="80"/>
      <c r="K1260" s="64"/>
      <c r="L1260" s="64"/>
      <c r="M1260" s="114"/>
      <c r="O1260" s="3"/>
    </row>
    <row r="1261" spans="1:15" s="2" customFormat="1" hidden="1" x14ac:dyDescent="0.25">
      <c r="A1261" s="117"/>
      <c r="B1261" s="114"/>
      <c r="C1261" s="120"/>
      <c r="D1261" s="97"/>
      <c r="E1261" s="97"/>
      <c r="F1261" s="97"/>
      <c r="G1261" s="97"/>
      <c r="H1261" s="4" t="s">
        <v>9</v>
      </c>
      <c r="I1261" s="75" t="s">
        <v>8</v>
      </c>
      <c r="J1261" s="80" t="s">
        <v>8</v>
      </c>
      <c r="K1261" s="64"/>
      <c r="L1261" s="64"/>
      <c r="M1261" s="114"/>
      <c r="O1261" s="3"/>
    </row>
    <row r="1262" spans="1:15" s="2" customFormat="1" hidden="1" x14ac:dyDescent="0.25">
      <c r="A1262" s="117"/>
      <c r="B1262" s="114"/>
      <c r="C1262" s="120"/>
      <c r="D1262" s="97"/>
      <c r="E1262" s="97"/>
      <c r="F1262" s="97"/>
      <c r="G1262" s="97"/>
      <c r="H1262" s="4" t="s">
        <v>16</v>
      </c>
      <c r="I1262" s="75"/>
      <c r="J1262" s="80"/>
      <c r="K1262" s="64"/>
      <c r="L1262" s="64"/>
      <c r="M1262" s="114"/>
      <c r="O1262" s="3"/>
    </row>
    <row r="1263" spans="1:15" s="2" customFormat="1" hidden="1" x14ac:dyDescent="0.25">
      <c r="A1263" s="117"/>
      <c r="B1263" s="114"/>
      <c r="C1263" s="120"/>
      <c r="D1263" s="97"/>
      <c r="E1263" s="97"/>
      <c r="F1263" s="97"/>
      <c r="G1263" s="97"/>
      <c r="H1263" s="4" t="s">
        <v>17</v>
      </c>
      <c r="I1263" s="75"/>
      <c r="J1263" s="80"/>
      <c r="K1263" s="64"/>
      <c r="L1263" s="64"/>
      <c r="M1263" s="114"/>
      <c r="O1263" s="3"/>
    </row>
    <row r="1264" spans="1:15" s="2" customFormat="1" hidden="1" x14ac:dyDescent="0.25">
      <c r="A1264" s="118"/>
      <c r="B1264" s="115"/>
      <c r="C1264" s="121"/>
      <c r="D1264" s="98"/>
      <c r="E1264" s="98"/>
      <c r="F1264" s="98"/>
      <c r="G1264" s="98"/>
      <c r="H1264" s="4" t="s">
        <v>13</v>
      </c>
      <c r="I1264" s="75"/>
      <c r="J1264" s="80"/>
      <c r="K1264" s="64"/>
      <c r="L1264" s="64"/>
      <c r="M1264" s="115"/>
      <c r="O1264" s="3"/>
    </row>
    <row r="1265" spans="1:15" s="2" customFormat="1" ht="16.5" hidden="1" customHeight="1" x14ac:dyDescent="0.25">
      <c r="A1265" s="116" t="s">
        <v>195</v>
      </c>
      <c r="B1265" s="113" t="s">
        <v>147</v>
      </c>
      <c r="C1265" s="119" t="s">
        <v>238</v>
      </c>
      <c r="D1265" s="96">
        <v>42370</v>
      </c>
      <c r="E1265" s="96">
        <v>42735</v>
      </c>
      <c r="F1265" s="96">
        <v>42370</v>
      </c>
      <c r="G1265" s="96">
        <v>42735</v>
      </c>
      <c r="H1265" s="4" t="s">
        <v>1</v>
      </c>
      <c r="I1265" s="75">
        <f>SUM(I1266:I1271)</f>
        <v>0</v>
      </c>
      <c r="J1265" s="75">
        <f>SUM(J1266:J1271)</f>
        <v>0</v>
      </c>
      <c r="K1265" s="64"/>
      <c r="L1265" s="64">
        <f t="shared" si="203"/>
        <v>0</v>
      </c>
      <c r="M1265" s="113" t="s">
        <v>148</v>
      </c>
      <c r="O1265" s="3"/>
    </row>
    <row r="1266" spans="1:15" s="2" customFormat="1" hidden="1" x14ac:dyDescent="0.25">
      <c r="A1266" s="117"/>
      <c r="B1266" s="114"/>
      <c r="C1266" s="120"/>
      <c r="D1266" s="97"/>
      <c r="E1266" s="97"/>
      <c r="F1266" s="97"/>
      <c r="G1266" s="97"/>
      <c r="H1266" s="4" t="s">
        <v>14</v>
      </c>
      <c r="I1266" s="75"/>
      <c r="J1266" s="75"/>
      <c r="K1266" s="64"/>
      <c r="L1266" s="64"/>
      <c r="M1266" s="114"/>
      <c r="O1266" s="3"/>
    </row>
    <row r="1267" spans="1:15" s="2" customFormat="1" hidden="1" x14ac:dyDescent="0.25">
      <c r="A1267" s="117"/>
      <c r="B1267" s="114"/>
      <c r="C1267" s="120"/>
      <c r="D1267" s="97"/>
      <c r="E1267" s="97"/>
      <c r="F1267" s="97"/>
      <c r="G1267" s="97"/>
      <c r="H1267" s="4" t="s">
        <v>15</v>
      </c>
      <c r="I1267" s="75">
        <v>0</v>
      </c>
      <c r="J1267" s="75">
        <v>0</v>
      </c>
      <c r="K1267" s="64"/>
      <c r="L1267" s="64"/>
      <c r="M1267" s="114"/>
      <c r="O1267" s="3"/>
    </row>
    <row r="1268" spans="1:15" s="2" customFormat="1" hidden="1" x14ac:dyDescent="0.25">
      <c r="A1268" s="117"/>
      <c r="B1268" s="114"/>
      <c r="C1268" s="120"/>
      <c r="D1268" s="97"/>
      <c r="E1268" s="97"/>
      <c r="F1268" s="97"/>
      <c r="G1268" s="97"/>
      <c r="H1268" s="4" t="s">
        <v>9</v>
      </c>
      <c r="I1268" s="75" t="s">
        <v>8</v>
      </c>
      <c r="J1268" s="75" t="s">
        <v>8</v>
      </c>
      <c r="K1268" s="62"/>
      <c r="L1268" s="62"/>
      <c r="M1268" s="114"/>
      <c r="O1268" s="3"/>
    </row>
    <row r="1269" spans="1:15" s="2" customFormat="1" hidden="1" x14ac:dyDescent="0.25">
      <c r="A1269" s="117"/>
      <c r="B1269" s="114"/>
      <c r="C1269" s="120"/>
      <c r="D1269" s="97"/>
      <c r="E1269" s="97"/>
      <c r="F1269" s="97"/>
      <c r="G1269" s="97"/>
      <c r="H1269" s="4" t="s">
        <v>16</v>
      </c>
      <c r="I1269" s="75"/>
      <c r="J1269" s="75"/>
      <c r="K1269" s="64"/>
      <c r="L1269" s="64"/>
      <c r="M1269" s="114"/>
      <c r="O1269" s="3"/>
    </row>
    <row r="1270" spans="1:15" s="2" customFormat="1" hidden="1" x14ac:dyDescent="0.25">
      <c r="A1270" s="117"/>
      <c r="B1270" s="114"/>
      <c r="C1270" s="120"/>
      <c r="D1270" s="97"/>
      <c r="E1270" s="97"/>
      <c r="F1270" s="97"/>
      <c r="G1270" s="97"/>
      <c r="H1270" s="4" t="s">
        <v>17</v>
      </c>
      <c r="I1270" s="75"/>
      <c r="J1270" s="75"/>
      <c r="K1270" s="64"/>
      <c r="L1270" s="64"/>
      <c r="M1270" s="114"/>
      <c r="O1270" s="3"/>
    </row>
    <row r="1271" spans="1:15" s="2" customFormat="1" hidden="1" x14ac:dyDescent="0.25">
      <c r="A1271" s="118"/>
      <c r="B1271" s="115"/>
      <c r="C1271" s="121"/>
      <c r="D1271" s="98"/>
      <c r="E1271" s="98"/>
      <c r="F1271" s="98"/>
      <c r="G1271" s="98"/>
      <c r="H1271" s="4" t="s">
        <v>13</v>
      </c>
      <c r="I1271" s="75"/>
      <c r="J1271" s="75"/>
      <c r="K1271" s="64"/>
      <c r="L1271" s="64"/>
      <c r="M1271" s="115"/>
      <c r="O1271" s="3"/>
    </row>
    <row r="1272" spans="1:15" s="41" customFormat="1" ht="18" hidden="1" customHeight="1" x14ac:dyDescent="0.25">
      <c r="A1272" s="131" t="s">
        <v>63</v>
      </c>
      <c r="B1272" s="177" t="s">
        <v>50</v>
      </c>
      <c r="C1272" s="125" t="s">
        <v>203</v>
      </c>
      <c r="D1272" s="122">
        <v>42370</v>
      </c>
      <c r="E1272" s="122">
        <v>42735</v>
      </c>
      <c r="F1272" s="122">
        <v>42370</v>
      </c>
      <c r="G1272" s="122">
        <v>42735</v>
      </c>
      <c r="H1272" s="40" t="s">
        <v>1</v>
      </c>
      <c r="I1272" s="78">
        <f>SUM(I1273:I1278)</f>
        <v>5187.0680000000002</v>
      </c>
      <c r="J1272" s="78">
        <f>SUM(J1273:J1278)</f>
        <v>5187.0230000000001</v>
      </c>
      <c r="K1272" s="57">
        <f>J1272/I1272*100</f>
        <v>99.999132457874083</v>
      </c>
      <c r="L1272" s="57">
        <f t="shared" si="203"/>
        <v>4.500000000007276E-2</v>
      </c>
      <c r="M1272" s="177"/>
      <c r="O1272" s="42"/>
    </row>
    <row r="1273" spans="1:15" s="41" customFormat="1" hidden="1" x14ac:dyDescent="0.25">
      <c r="A1273" s="132"/>
      <c r="B1273" s="178"/>
      <c r="C1273" s="126"/>
      <c r="D1273" s="123"/>
      <c r="E1273" s="123"/>
      <c r="F1273" s="123"/>
      <c r="G1273" s="123"/>
      <c r="H1273" s="40" t="s">
        <v>14</v>
      </c>
      <c r="I1273" s="78">
        <f>I1280+I1287+I1294+I1301+I1308+I1315+I1322+I1329+I1336+I1343+I1399</f>
        <v>0</v>
      </c>
      <c r="J1273" s="78">
        <f>J1280+J1287+J1294+J1301+J1308+J1315+J1322+J1329+J1336+J1343+J1399</f>
        <v>0</v>
      </c>
      <c r="K1273" s="57">
        <v>0</v>
      </c>
      <c r="L1273" s="57">
        <f t="shared" si="203"/>
        <v>0</v>
      </c>
      <c r="M1273" s="178"/>
      <c r="O1273" s="42"/>
    </row>
    <row r="1274" spans="1:15" s="41" customFormat="1" hidden="1" x14ac:dyDescent="0.25">
      <c r="A1274" s="132"/>
      <c r="B1274" s="178"/>
      <c r="C1274" s="126"/>
      <c r="D1274" s="123"/>
      <c r="E1274" s="123"/>
      <c r="F1274" s="123"/>
      <c r="G1274" s="123"/>
      <c r="H1274" s="40" t="s">
        <v>15</v>
      </c>
      <c r="I1274" s="78">
        <f>I1281+I1288+I1295+I1302+I1309+I1316+I1323+I1330+I1337+I1344+I1400</f>
        <v>3154.6030000000001</v>
      </c>
      <c r="J1274" s="78">
        <f>J1281+J1288+J1295+J1302+J1309+J1316+J1323+J1330+J1337+J1344+J1400</f>
        <v>3154.5590000000002</v>
      </c>
      <c r="K1274" s="57">
        <f t="shared" ref="K1274:K1275" si="204">J1274/I1274*100</f>
        <v>99.998605212763707</v>
      </c>
      <c r="L1274" s="57">
        <f t="shared" si="203"/>
        <v>4.3999999999869033E-2</v>
      </c>
      <c r="M1274" s="178"/>
      <c r="O1274" s="42"/>
    </row>
    <row r="1275" spans="1:15" s="41" customFormat="1" hidden="1" x14ac:dyDescent="0.25">
      <c r="A1275" s="132"/>
      <c r="B1275" s="178"/>
      <c r="C1275" s="126"/>
      <c r="D1275" s="123"/>
      <c r="E1275" s="123"/>
      <c r="F1275" s="123"/>
      <c r="G1275" s="123"/>
      <c r="H1275" s="40" t="s">
        <v>9</v>
      </c>
      <c r="I1275" s="78">
        <f>I1303+I1310+I1317+I1324+I1331+I1338+I1345+I1401</f>
        <v>2032.4649999999999</v>
      </c>
      <c r="J1275" s="78">
        <f>J1303+J1310+J1317+J1324+J1331+J1338+J1345+J1401</f>
        <v>2032.4639999999999</v>
      </c>
      <c r="K1275" s="57">
        <f t="shared" si="204"/>
        <v>99.999950798660748</v>
      </c>
      <c r="L1275" s="57">
        <f t="shared" si="203"/>
        <v>9.9999999997635314E-4</v>
      </c>
      <c r="M1275" s="178"/>
      <c r="O1275" s="42"/>
    </row>
    <row r="1276" spans="1:15" s="41" customFormat="1" hidden="1" x14ac:dyDescent="0.25">
      <c r="A1276" s="132"/>
      <c r="B1276" s="178"/>
      <c r="C1276" s="126"/>
      <c r="D1276" s="123"/>
      <c r="E1276" s="123"/>
      <c r="F1276" s="123"/>
      <c r="G1276" s="123"/>
      <c r="H1276" s="40" t="s">
        <v>16</v>
      </c>
      <c r="I1276" s="78">
        <f t="shared" ref="I1276:J1278" si="205">I1283+I1290+I1297+I1304+I1311+I1318+I1325+I1332+I1339+I1346+I1402</f>
        <v>0</v>
      </c>
      <c r="J1276" s="78">
        <f t="shared" si="205"/>
        <v>0</v>
      </c>
      <c r="K1276" s="57">
        <v>0</v>
      </c>
      <c r="L1276" s="57">
        <f t="shared" si="203"/>
        <v>0</v>
      </c>
      <c r="M1276" s="178"/>
      <c r="O1276" s="42"/>
    </row>
    <row r="1277" spans="1:15" s="41" customFormat="1" hidden="1" x14ac:dyDescent="0.25">
      <c r="A1277" s="132"/>
      <c r="B1277" s="178"/>
      <c r="C1277" s="126"/>
      <c r="D1277" s="123"/>
      <c r="E1277" s="123"/>
      <c r="F1277" s="123"/>
      <c r="G1277" s="123"/>
      <c r="H1277" s="40" t="s">
        <v>17</v>
      </c>
      <c r="I1277" s="78">
        <f t="shared" si="205"/>
        <v>0</v>
      </c>
      <c r="J1277" s="78">
        <f t="shared" si="205"/>
        <v>0</v>
      </c>
      <c r="K1277" s="57"/>
      <c r="L1277" s="57">
        <f t="shared" si="203"/>
        <v>0</v>
      </c>
      <c r="M1277" s="178"/>
      <c r="O1277" s="42"/>
    </row>
    <row r="1278" spans="1:15" s="41" customFormat="1" hidden="1" x14ac:dyDescent="0.25">
      <c r="A1278" s="133"/>
      <c r="B1278" s="179"/>
      <c r="C1278" s="127"/>
      <c r="D1278" s="124"/>
      <c r="E1278" s="124"/>
      <c r="F1278" s="124"/>
      <c r="G1278" s="124"/>
      <c r="H1278" s="40" t="s">
        <v>13</v>
      </c>
      <c r="I1278" s="78">
        <f t="shared" si="205"/>
        <v>0</v>
      </c>
      <c r="J1278" s="78">
        <f t="shared" si="205"/>
        <v>0</v>
      </c>
      <c r="K1278" s="57"/>
      <c r="L1278" s="57">
        <f t="shared" si="203"/>
        <v>0</v>
      </c>
      <c r="M1278" s="179"/>
      <c r="O1278" s="42"/>
    </row>
    <row r="1279" spans="1:15" s="41" customFormat="1" ht="18.75" hidden="1" customHeight="1" x14ac:dyDescent="0.25">
      <c r="A1279" s="105" t="s">
        <v>311</v>
      </c>
      <c r="B1279" s="102" t="s">
        <v>51</v>
      </c>
      <c r="C1279" s="110" t="s">
        <v>243</v>
      </c>
      <c r="D1279" s="122">
        <v>42370</v>
      </c>
      <c r="E1279" s="122">
        <v>42735</v>
      </c>
      <c r="F1279" s="122">
        <v>42370</v>
      </c>
      <c r="G1279" s="122">
        <v>42735</v>
      </c>
      <c r="H1279" s="51" t="s">
        <v>1</v>
      </c>
      <c r="I1279" s="80">
        <f>SUM(I1280:I1285)</f>
        <v>0</v>
      </c>
      <c r="J1279" s="80">
        <f>SUM(J1280:J1285)</f>
        <v>0</v>
      </c>
      <c r="K1279" s="64">
        <v>0</v>
      </c>
      <c r="L1279" s="64">
        <f t="shared" ref="L1279" si="206">I1279-J1279</f>
        <v>0</v>
      </c>
      <c r="M1279" s="102" t="s">
        <v>453</v>
      </c>
      <c r="O1279" s="42"/>
    </row>
    <row r="1280" spans="1:15" s="41" customFormat="1" hidden="1" x14ac:dyDescent="0.25">
      <c r="A1280" s="106"/>
      <c r="B1280" s="108"/>
      <c r="C1280" s="111"/>
      <c r="D1280" s="123"/>
      <c r="E1280" s="123"/>
      <c r="F1280" s="123"/>
      <c r="G1280" s="123"/>
      <c r="H1280" s="51" t="s">
        <v>14</v>
      </c>
      <c r="I1280" s="80"/>
      <c r="J1280" s="80"/>
      <c r="K1280" s="64"/>
      <c r="L1280" s="64"/>
      <c r="M1280" s="108"/>
      <c r="O1280" s="42"/>
    </row>
    <row r="1281" spans="1:15" s="41" customFormat="1" hidden="1" x14ac:dyDescent="0.25">
      <c r="A1281" s="106"/>
      <c r="B1281" s="108"/>
      <c r="C1281" s="111"/>
      <c r="D1281" s="123"/>
      <c r="E1281" s="123"/>
      <c r="F1281" s="123"/>
      <c r="G1281" s="123"/>
      <c r="H1281" s="51" t="s">
        <v>15</v>
      </c>
      <c r="I1281" s="80"/>
      <c r="J1281" s="80"/>
      <c r="K1281" s="64"/>
      <c r="L1281" s="64"/>
      <c r="M1281" s="108"/>
      <c r="O1281" s="42"/>
    </row>
    <row r="1282" spans="1:15" s="41" customFormat="1" hidden="1" x14ac:dyDescent="0.25">
      <c r="A1282" s="106"/>
      <c r="B1282" s="108"/>
      <c r="C1282" s="111"/>
      <c r="D1282" s="123"/>
      <c r="E1282" s="123"/>
      <c r="F1282" s="123"/>
      <c r="G1282" s="123"/>
      <c r="H1282" s="51" t="s">
        <v>9</v>
      </c>
      <c r="I1282" s="80" t="s">
        <v>8</v>
      </c>
      <c r="J1282" s="80" t="s">
        <v>8</v>
      </c>
      <c r="K1282" s="64"/>
      <c r="L1282" s="64">
        <v>0</v>
      </c>
      <c r="M1282" s="108"/>
      <c r="O1282" s="42"/>
    </row>
    <row r="1283" spans="1:15" s="41" customFormat="1" hidden="1" x14ac:dyDescent="0.25">
      <c r="A1283" s="106"/>
      <c r="B1283" s="108"/>
      <c r="C1283" s="111"/>
      <c r="D1283" s="123"/>
      <c r="E1283" s="123"/>
      <c r="F1283" s="123"/>
      <c r="G1283" s="123"/>
      <c r="H1283" s="51" t="s">
        <v>16</v>
      </c>
      <c r="I1283" s="80"/>
      <c r="J1283" s="80"/>
      <c r="K1283" s="64"/>
      <c r="L1283" s="64"/>
      <c r="M1283" s="108"/>
      <c r="O1283" s="42"/>
    </row>
    <row r="1284" spans="1:15" s="41" customFormat="1" hidden="1" x14ac:dyDescent="0.25">
      <c r="A1284" s="106"/>
      <c r="B1284" s="108"/>
      <c r="C1284" s="111"/>
      <c r="D1284" s="123"/>
      <c r="E1284" s="123"/>
      <c r="F1284" s="123"/>
      <c r="G1284" s="123"/>
      <c r="H1284" s="51" t="s">
        <v>17</v>
      </c>
      <c r="I1284" s="80"/>
      <c r="J1284" s="80"/>
      <c r="K1284" s="64"/>
      <c r="L1284" s="64"/>
      <c r="M1284" s="108"/>
      <c r="O1284" s="42"/>
    </row>
    <row r="1285" spans="1:15" s="41" customFormat="1" ht="30" hidden="1" customHeight="1" x14ac:dyDescent="0.25">
      <c r="A1285" s="107"/>
      <c r="B1285" s="109"/>
      <c r="C1285" s="112"/>
      <c r="D1285" s="124"/>
      <c r="E1285" s="124"/>
      <c r="F1285" s="124"/>
      <c r="G1285" s="124"/>
      <c r="H1285" s="51" t="s">
        <v>13</v>
      </c>
      <c r="I1285" s="80"/>
      <c r="J1285" s="80"/>
      <c r="K1285" s="64"/>
      <c r="L1285" s="64"/>
      <c r="M1285" s="109"/>
      <c r="O1285" s="42"/>
    </row>
    <row r="1286" spans="1:15" s="41" customFormat="1" ht="16.5" hidden="1" customHeight="1" x14ac:dyDescent="0.25">
      <c r="A1286" s="105" t="s">
        <v>312</v>
      </c>
      <c r="B1286" s="102" t="s">
        <v>149</v>
      </c>
      <c r="C1286" s="110" t="s">
        <v>241</v>
      </c>
      <c r="D1286" s="122">
        <v>42370</v>
      </c>
      <c r="E1286" s="122">
        <v>42735</v>
      </c>
      <c r="F1286" s="122">
        <v>42370</v>
      </c>
      <c r="G1286" s="122">
        <v>42735</v>
      </c>
      <c r="H1286" s="51" t="s">
        <v>1</v>
      </c>
      <c r="I1286" s="80">
        <f>SUM(I1287:I1292)</f>
        <v>0</v>
      </c>
      <c r="J1286" s="80">
        <f>SUM(J1287:J1292)</f>
        <v>0</v>
      </c>
      <c r="K1286" s="64">
        <v>0</v>
      </c>
      <c r="L1286" s="64">
        <f t="shared" ref="L1286" si="207">I1286-J1286</f>
        <v>0</v>
      </c>
      <c r="M1286" s="102" t="s">
        <v>150</v>
      </c>
      <c r="O1286" s="42"/>
    </row>
    <row r="1287" spans="1:15" s="41" customFormat="1" hidden="1" x14ac:dyDescent="0.25">
      <c r="A1287" s="106"/>
      <c r="B1287" s="108"/>
      <c r="C1287" s="111"/>
      <c r="D1287" s="123"/>
      <c r="E1287" s="123"/>
      <c r="F1287" s="123"/>
      <c r="G1287" s="123"/>
      <c r="H1287" s="51" t="s">
        <v>14</v>
      </c>
      <c r="I1287" s="80"/>
      <c r="J1287" s="80"/>
      <c r="K1287" s="64"/>
      <c r="L1287" s="64"/>
      <c r="M1287" s="108"/>
      <c r="O1287" s="42"/>
    </row>
    <row r="1288" spans="1:15" s="41" customFormat="1" hidden="1" x14ac:dyDescent="0.25">
      <c r="A1288" s="106"/>
      <c r="B1288" s="108"/>
      <c r="C1288" s="111"/>
      <c r="D1288" s="123"/>
      <c r="E1288" s="123"/>
      <c r="F1288" s="123"/>
      <c r="G1288" s="123"/>
      <c r="H1288" s="51" t="s">
        <v>15</v>
      </c>
      <c r="I1288" s="80"/>
      <c r="J1288" s="80"/>
      <c r="K1288" s="64"/>
      <c r="L1288" s="64"/>
      <c r="M1288" s="108"/>
      <c r="O1288" s="42"/>
    </row>
    <row r="1289" spans="1:15" s="41" customFormat="1" hidden="1" x14ac:dyDescent="0.25">
      <c r="A1289" s="106"/>
      <c r="B1289" s="108"/>
      <c r="C1289" s="111"/>
      <c r="D1289" s="123"/>
      <c r="E1289" s="123"/>
      <c r="F1289" s="123"/>
      <c r="G1289" s="123"/>
      <c r="H1289" s="51" t="s">
        <v>9</v>
      </c>
      <c r="I1289" s="80" t="s">
        <v>8</v>
      </c>
      <c r="J1289" s="80" t="s">
        <v>8</v>
      </c>
      <c r="K1289" s="64"/>
      <c r="L1289" s="64">
        <v>0</v>
      </c>
      <c r="M1289" s="108"/>
      <c r="O1289" s="42"/>
    </row>
    <row r="1290" spans="1:15" s="41" customFormat="1" hidden="1" x14ac:dyDescent="0.25">
      <c r="A1290" s="106"/>
      <c r="B1290" s="108"/>
      <c r="C1290" s="111"/>
      <c r="D1290" s="123"/>
      <c r="E1290" s="123"/>
      <c r="F1290" s="123"/>
      <c r="G1290" s="123"/>
      <c r="H1290" s="51" t="s">
        <v>16</v>
      </c>
      <c r="I1290" s="80"/>
      <c r="J1290" s="80"/>
      <c r="K1290" s="64"/>
      <c r="L1290" s="64"/>
      <c r="M1290" s="108"/>
      <c r="O1290" s="42"/>
    </row>
    <row r="1291" spans="1:15" s="41" customFormat="1" hidden="1" x14ac:dyDescent="0.25">
      <c r="A1291" s="106"/>
      <c r="B1291" s="108"/>
      <c r="C1291" s="111"/>
      <c r="D1291" s="123"/>
      <c r="E1291" s="123"/>
      <c r="F1291" s="123"/>
      <c r="G1291" s="123"/>
      <c r="H1291" s="51" t="s">
        <v>17</v>
      </c>
      <c r="I1291" s="80"/>
      <c r="J1291" s="80"/>
      <c r="K1291" s="64"/>
      <c r="L1291" s="64"/>
      <c r="M1291" s="108"/>
      <c r="O1291" s="42"/>
    </row>
    <row r="1292" spans="1:15" s="41" customFormat="1" hidden="1" x14ac:dyDescent="0.25">
      <c r="A1292" s="107"/>
      <c r="B1292" s="109"/>
      <c r="C1292" s="112"/>
      <c r="D1292" s="124"/>
      <c r="E1292" s="124"/>
      <c r="F1292" s="124"/>
      <c r="G1292" s="124"/>
      <c r="H1292" s="51" t="s">
        <v>13</v>
      </c>
      <c r="I1292" s="80"/>
      <c r="J1292" s="80"/>
      <c r="K1292" s="64"/>
      <c r="L1292" s="64"/>
      <c r="M1292" s="109"/>
      <c r="O1292" s="42"/>
    </row>
    <row r="1293" spans="1:15" s="41" customFormat="1" ht="16.5" hidden="1" customHeight="1" x14ac:dyDescent="0.25">
      <c r="A1293" s="105" t="s">
        <v>313</v>
      </c>
      <c r="B1293" s="102" t="s">
        <v>54</v>
      </c>
      <c r="C1293" s="110" t="s">
        <v>244</v>
      </c>
      <c r="D1293" s="122">
        <v>42370</v>
      </c>
      <c r="E1293" s="122">
        <v>42735</v>
      </c>
      <c r="F1293" s="122">
        <v>42370</v>
      </c>
      <c r="G1293" s="122">
        <v>42735</v>
      </c>
      <c r="H1293" s="51" t="s">
        <v>1</v>
      </c>
      <c r="I1293" s="80">
        <f>SUM(I1294:I1299)</f>
        <v>0</v>
      </c>
      <c r="J1293" s="80">
        <f>SUM(J1294:J1299)</f>
        <v>0</v>
      </c>
      <c r="K1293" s="64">
        <v>0</v>
      </c>
      <c r="L1293" s="64">
        <f t="shared" si="203"/>
        <v>0</v>
      </c>
      <c r="M1293" s="102" t="s">
        <v>343</v>
      </c>
      <c r="O1293" s="42"/>
    </row>
    <row r="1294" spans="1:15" s="41" customFormat="1" hidden="1" x14ac:dyDescent="0.25">
      <c r="A1294" s="106"/>
      <c r="B1294" s="108"/>
      <c r="C1294" s="111"/>
      <c r="D1294" s="123"/>
      <c r="E1294" s="123"/>
      <c r="F1294" s="123"/>
      <c r="G1294" s="123"/>
      <c r="H1294" s="51" t="s">
        <v>14</v>
      </c>
      <c r="I1294" s="80"/>
      <c r="J1294" s="80"/>
      <c r="K1294" s="64"/>
      <c r="L1294" s="64"/>
      <c r="M1294" s="108"/>
      <c r="O1294" s="42"/>
    </row>
    <row r="1295" spans="1:15" s="41" customFormat="1" hidden="1" x14ac:dyDescent="0.25">
      <c r="A1295" s="106"/>
      <c r="B1295" s="108"/>
      <c r="C1295" s="111"/>
      <c r="D1295" s="123"/>
      <c r="E1295" s="123"/>
      <c r="F1295" s="123"/>
      <c r="G1295" s="123"/>
      <c r="H1295" s="51" t="s">
        <v>15</v>
      </c>
      <c r="I1295" s="80"/>
      <c r="J1295" s="80"/>
      <c r="K1295" s="64"/>
      <c r="L1295" s="64"/>
      <c r="M1295" s="108"/>
      <c r="O1295" s="42"/>
    </row>
    <row r="1296" spans="1:15" s="41" customFormat="1" hidden="1" x14ac:dyDescent="0.25">
      <c r="A1296" s="106"/>
      <c r="B1296" s="108"/>
      <c r="C1296" s="111"/>
      <c r="D1296" s="123"/>
      <c r="E1296" s="123"/>
      <c r="F1296" s="123"/>
      <c r="G1296" s="123"/>
      <c r="H1296" s="51" t="s">
        <v>9</v>
      </c>
      <c r="I1296" s="80" t="s">
        <v>8</v>
      </c>
      <c r="J1296" s="80" t="s">
        <v>8</v>
      </c>
      <c r="K1296" s="64"/>
      <c r="L1296" s="64">
        <v>0</v>
      </c>
      <c r="M1296" s="108"/>
      <c r="O1296" s="42"/>
    </row>
    <row r="1297" spans="1:15" s="41" customFormat="1" hidden="1" x14ac:dyDescent="0.25">
      <c r="A1297" s="106"/>
      <c r="B1297" s="108"/>
      <c r="C1297" s="111"/>
      <c r="D1297" s="123"/>
      <c r="E1297" s="123"/>
      <c r="F1297" s="123"/>
      <c r="G1297" s="123"/>
      <c r="H1297" s="51" t="s">
        <v>16</v>
      </c>
      <c r="I1297" s="80"/>
      <c r="J1297" s="80"/>
      <c r="K1297" s="64"/>
      <c r="L1297" s="64"/>
      <c r="M1297" s="108"/>
      <c r="O1297" s="42"/>
    </row>
    <row r="1298" spans="1:15" s="41" customFormat="1" hidden="1" x14ac:dyDescent="0.25">
      <c r="A1298" s="106"/>
      <c r="B1298" s="108"/>
      <c r="C1298" s="111"/>
      <c r="D1298" s="123"/>
      <c r="E1298" s="123"/>
      <c r="F1298" s="123"/>
      <c r="G1298" s="123"/>
      <c r="H1298" s="51" t="s">
        <v>17</v>
      </c>
      <c r="I1298" s="80"/>
      <c r="J1298" s="80"/>
      <c r="K1298" s="64"/>
      <c r="L1298" s="64"/>
      <c r="M1298" s="108"/>
      <c r="O1298" s="42"/>
    </row>
    <row r="1299" spans="1:15" s="41" customFormat="1" ht="33" hidden="1" customHeight="1" x14ac:dyDescent="0.25">
      <c r="A1299" s="107"/>
      <c r="B1299" s="109"/>
      <c r="C1299" s="112"/>
      <c r="D1299" s="124"/>
      <c r="E1299" s="124"/>
      <c r="F1299" s="124"/>
      <c r="G1299" s="124"/>
      <c r="H1299" s="51" t="s">
        <v>13</v>
      </c>
      <c r="I1299" s="80"/>
      <c r="J1299" s="80"/>
      <c r="K1299" s="64"/>
      <c r="L1299" s="64"/>
      <c r="M1299" s="109"/>
      <c r="O1299" s="42"/>
    </row>
    <row r="1300" spans="1:15" s="41" customFormat="1" ht="16.5" hidden="1" customHeight="1" x14ac:dyDescent="0.25">
      <c r="A1300" s="105" t="s">
        <v>314</v>
      </c>
      <c r="B1300" s="102" t="s">
        <v>199</v>
      </c>
      <c r="C1300" s="110" t="s">
        <v>240</v>
      </c>
      <c r="D1300" s="122">
        <v>42370</v>
      </c>
      <c r="E1300" s="122">
        <v>42735</v>
      </c>
      <c r="F1300" s="122">
        <v>42370</v>
      </c>
      <c r="G1300" s="122">
        <v>42735</v>
      </c>
      <c r="H1300" s="51" t="s">
        <v>1</v>
      </c>
      <c r="I1300" s="80">
        <f>SUM(I1301:I1306)</f>
        <v>0</v>
      </c>
      <c r="J1300" s="80">
        <f>SUM(J1301:J1306)</f>
        <v>0</v>
      </c>
      <c r="K1300" s="64">
        <v>0</v>
      </c>
      <c r="L1300" s="64">
        <f t="shared" ref="L1300" si="208">I1300-J1300</f>
        <v>0</v>
      </c>
      <c r="M1300" s="102" t="s">
        <v>454</v>
      </c>
      <c r="O1300" s="42"/>
    </row>
    <row r="1301" spans="1:15" s="41" customFormat="1" hidden="1" x14ac:dyDescent="0.25">
      <c r="A1301" s="106"/>
      <c r="B1301" s="108"/>
      <c r="C1301" s="111"/>
      <c r="D1301" s="123"/>
      <c r="E1301" s="123"/>
      <c r="F1301" s="123"/>
      <c r="G1301" s="123"/>
      <c r="H1301" s="51" t="s">
        <v>14</v>
      </c>
      <c r="I1301" s="80"/>
      <c r="J1301" s="80"/>
      <c r="K1301" s="64"/>
      <c r="L1301" s="64"/>
      <c r="M1301" s="108"/>
      <c r="O1301" s="42"/>
    </row>
    <row r="1302" spans="1:15" s="41" customFormat="1" hidden="1" x14ac:dyDescent="0.25">
      <c r="A1302" s="106"/>
      <c r="B1302" s="108"/>
      <c r="C1302" s="111"/>
      <c r="D1302" s="123"/>
      <c r="E1302" s="123"/>
      <c r="F1302" s="123"/>
      <c r="G1302" s="123"/>
      <c r="H1302" s="51" t="s">
        <v>15</v>
      </c>
      <c r="I1302" s="80"/>
      <c r="J1302" s="80"/>
      <c r="K1302" s="64"/>
      <c r="L1302" s="64"/>
      <c r="M1302" s="108"/>
      <c r="O1302" s="42"/>
    </row>
    <row r="1303" spans="1:15" s="41" customFormat="1" hidden="1" x14ac:dyDescent="0.25">
      <c r="A1303" s="106"/>
      <c r="B1303" s="108"/>
      <c r="C1303" s="111"/>
      <c r="D1303" s="123"/>
      <c r="E1303" s="123"/>
      <c r="F1303" s="123"/>
      <c r="G1303" s="123"/>
      <c r="H1303" s="51" t="s">
        <v>9</v>
      </c>
      <c r="I1303" s="80">
        <v>0</v>
      </c>
      <c r="J1303" s="80">
        <v>0</v>
      </c>
      <c r="K1303" s="64">
        <v>0</v>
      </c>
      <c r="L1303" s="64">
        <v>0</v>
      </c>
      <c r="M1303" s="108"/>
      <c r="O1303" s="42"/>
    </row>
    <row r="1304" spans="1:15" s="41" customFormat="1" hidden="1" x14ac:dyDescent="0.25">
      <c r="A1304" s="106"/>
      <c r="B1304" s="108"/>
      <c r="C1304" s="111"/>
      <c r="D1304" s="123"/>
      <c r="E1304" s="123"/>
      <c r="F1304" s="123"/>
      <c r="G1304" s="123"/>
      <c r="H1304" s="51" t="s">
        <v>16</v>
      </c>
      <c r="I1304" s="80"/>
      <c r="J1304" s="80"/>
      <c r="K1304" s="64"/>
      <c r="L1304" s="64"/>
      <c r="M1304" s="108"/>
      <c r="O1304" s="42"/>
    </row>
    <row r="1305" spans="1:15" s="41" customFormat="1" hidden="1" x14ac:dyDescent="0.25">
      <c r="A1305" s="106"/>
      <c r="B1305" s="108"/>
      <c r="C1305" s="111"/>
      <c r="D1305" s="123"/>
      <c r="E1305" s="123"/>
      <c r="F1305" s="123"/>
      <c r="G1305" s="123"/>
      <c r="H1305" s="51" t="s">
        <v>17</v>
      </c>
      <c r="I1305" s="80"/>
      <c r="J1305" s="80"/>
      <c r="K1305" s="64"/>
      <c r="L1305" s="64"/>
      <c r="M1305" s="108"/>
      <c r="O1305" s="42"/>
    </row>
    <row r="1306" spans="1:15" s="41" customFormat="1" hidden="1" x14ac:dyDescent="0.25">
      <c r="A1306" s="107"/>
      <c r="B1306" s="109"/>
      <c r="C1306" s="112"/>
      <c r="D1306" s="124"/>
      <c r="E1306" s="124"/>
      <c r="F1306" s="124"/>
      <c r="G1306" s="124"/>
      <c r="H1306" s="51" t="s">
        <v>13</v>
      </c>
      <c r="I1306" s="80"/>
      <c r="J1306" s="80"/>
      <c r="K1306" s="64"/>
      <c r="L1306" s="64"/>
      <c r="M1306" s="109"/>
      <c r="O1306" s="42"/>
    </row>
    <row r="1307" spans="1:15" s="2" customFormat="1" ht="16.5" hidden="1" customHeight="1" x14ac:dyDescent="0.25">
      <c r="A1307" s="105" t="s">
        <v>315</v>
      </c>
      <c r="B1307" s="102" t="s">
        <v>220</v>
      </c>
      <c r="C1307" s="110" t="s">
        <v>241</v>
      </c>
      <c r="D1307" s="96">
        <v>42370</v>
      </c>
      <c r="E1307" s="96">
        <v>42735</v>
      </c>
      <c r="F1307" s="96">
        <v>42370</v>
      </c>
      <c r="G1307" s="96">
        <v>42735</v>
      </c>
      <c r="H1307" s="51" t="s">
        <v>1</v>
      </c>
      <c r="I1307" s="80">
        <f>SUM(I1308:I1313)</f>
        <v>0</v>
      </c>
      <c r="J1307" s="80">
        <f>SUM(J1308:J1313)</f>
        <v>0</v>
      </c>
      <c r="K1307" s="64">
        <v>0</v>
      </c>
      <c r="L1307" s="64">
        <f t="shared" ref="L1307" si="209">I1307-J1307</f>
        <v>0</v>
      </c>
      <c r="M1307" s="102" t="s">
        <v>221</v>
      </c>
      <c r="O1307" s="3"/>
    </row>
    <row r="1308" spans="1:15" s="2" customFormat="1" hidden="1" x14ac:dyDescent="0.25">
      <c r="A1308" s="106"/>
      <c r="B1308" s="108"/>
      <c r="C1308" s="111"/>
      <c r="D1308" s="97"/>
      <c r="E1308" s="97"/>
      <c r="F1308" s="97"/>
      <c r="G1308" s="97"/>
      <c r="H1308" s="51" t="s">
        <v>14</v>
      </c>
      <c r="I1308" s="80"/>
      <c r="J1308" s="80"/>
      <c r="K1308" s="64"/>
      <c r="L1308" s="64"/>
      <c r="M1308" s="103"/>
      <c r="O1308" s="3"/>
    </row>
    <row r="1309" spans="1:15" s="2" customFormat="1" hidden="1" x14ac:dyDescent="0.25">
      <c r="A1309" s="106"/>
      <c r="B1309" s="108"/>
      <c r="C1309" s="111"/>
      <c r="D1309" s="97"/>
      <c r="E1309" s="97"/>
      <c r="F1309" s="97"/>
      <c r="G1309" s="97"/>
      <c r="H1309" s="51" t="s">
        <v>15</v>
      </c>
      <c r="I1309" s="80"/>
      <c r="J1309" s="80"/>
      <c r="K1309" s="64"/>
      <c r="L1309" s="64"/>
      <c r="M1309" s="103"/>
      <c r="O1309" s="3"/>
    </row>
    <row r="1310" spans="1:15" s="2" customFormat="1" hidden="1" x14ac:dyDescent="0.25">
      <c r="A1310" s="106"/>
      <c r="B1310" s="108"/>
      <c r="C1310" s="111"/>
      <c r="D1310" s="97"/>
      <c r="E1310" s="97"/>
      <c r="F1310" s="97"/>
      <c r="G1310" s="97"/>
      <c r="H1310" s="51" t="s">
        <v>9</v>
      </c>
      <c r="I1310" s="80">
        <v>0</v>
      </c>
      <c r="J1310" s="80">
        <v>0</v>
      </c>
      <c r="K1310" s="64">
        <v>0</v>
      </c>
      <c r="L1310" s="64">
        <v>0</v>
      </c>
      <c r="M1310" s="103"/>
      <c r="O1310" s="3"/>
    </row>
    <row r="1311" spans="1:15" s="2" customFormat="1" hidden="1" x14ac:dyDescent="0.25">
      <c r="A1311" s="106"/>
      <c r="B1311" s="108"/>
      <c r="C1311" s="111"/>
      <c r="D1311" s="97"/>
      <c r="E1311" s="97"/>
      <c r="F1311" s="97"/>
      <c r="G1311" s="97"/>
      <c r="H1311" s="51" t="s">
        <v>16</v>
      </c>
      <c r="I1311" s="80"/>
      <c r="J1311" s="80"/>
      <c r="K1311" s="64"/>
      <c r="L1311" s="64"/>
      <c r="M1311" s="103"/>
      <c r="O1311" s="3"/>
    </row>
    <row r="1312" spans="1:15" s="2" customFormat="1" hidden="1" x14ac:dyDescent="0.25">
      <c r="A1312" s="106"/>
      <c r="B1312" s="108"/>
      <c r="C1312" s="111"/>
      <c r="D1312" s="97"/>
      <c r="E1312" s="97"/>
      <c r="F1312" s="97"/>
      <c r="G1312" s="97"/>
      <c r="H1312" s="51" t="s">
        <v>17</v>
      </c>
      <c r="I1312" s="80"/>
      <c r="J1312" s="80"/>
      <c r="K1312" s="64"/>
      <c r="L1312" s="64"/>
      <c r="M1312" s="103"/>
      <c r="O1312" s="3"/>
    </row>
    <row r="1313" spans="1:15" s="2" customFormat="1" ht="16.5" hidden="1" customHeight="1" x14ac:dyDescent="0.25">
      <c r="A1313" s="107"/>
      <c r="B1313" s="109"/>
      <c r="C1313" s="112"/>
      <c r="D1313" s="98"/>
      <c r="E1313" s="98"/>
      <c r="F1313" s="98"/>
      <c r="G1313" s="98"/>
      <c r="H1313" s="51" t="s">
        <v>13</v>
      </c>
      <c r="I1313" s="80"/>
      <c r="J1313" s="80"/>
      <c r="K1313" s="64"/>
      <c r="L1313" s="64"/>
      <c r="M1313" s="104"/>
      <c r="O1313" s="3"/>
    </row>
    <row r="1314" spans="1:15" s="2" customFormat="1" ht="16.5" hidden="1" customHeight="1" x14ac:dyDescent="0.25">
      <c r="A1314" s="105" t="s">
        <v>379</v>
      </c>
      <c r="B1314" s="102" t="s">
        <v>381</v>
      </c>
      <c r="C1314" s="110" t="s">
        <v>244</v>
      </c>
      <c r="D1314" s="96">
        <v>42370</v>
      </c>
      <c r="E1314" s="96">
        <v>42735</v>
      </c>
      <c r="F1314" s="96">
        <v>42370</v>
      </c>
      <c r="G1314" s="96">
        <v>42735</v>
      </c>
      <c r="H1314" s="51" t="s">
        <v>1</v>
      </c>
      <c r="I1314" s="80">
        <f>SUM(I1315:I1320)</f>
        <v>0</v>
      </c>
      <c r="J1314" s="80">
        <f>SUM(J1315:J1320)</f>
        <v>0</v>
      </c>
      <c r="K1314" s="64">
        <v>0</v>
      </c>
      <c r="L1314" s="64">
        <f t="shared" ref="L1314" si="210">I1314-J1314</f>
        <v>0</v>
      </c>
      <c r="M1314" s="102" t="s">
        <v>399</v>
      </c>
      <c r="O1314" s="3"/>
    </row>
    <row r="1315" spans="1:15" s="2" customFormat="1" hidden="1" x14ac:dyDescent="0.25">
      <c r="A1315" s="106"/>
      <c r="B1315" s="108"/>
      <c r="C1315" s="111"/>
      <c r="D1315" s="97"/>
      <c r="E1315" s="97"/>
      <c r="F1315" s="97"/>
      <c r="G1315" s="97"/>
      <c r="H1315" s="51" t="s">
        <v>14</v>
      </c>
      <c r="I1315" s="80"/>
      <c r="J1315" s="80"/>
      <c r="K1315" s="64"/>
      <c r="L1315" s="64"/>
      <c r="M1315" s="103"/>
      <c r="O1315" s="3"/>
    </row>
    <row r="1316" spans="1:15" s="2" customFormat="1" hidden="1" x14ac:dyDescent="0.25">
      <c r="A1316" s="106"/>
      <c r="B1316" s="108"/>
      <c r="C1316" s="111"/>
      <c r="D1316" s="97"/>
      <c r="E1316" s="97"/>
      <c r="F1316" s="97"/>
      <c r="G1316" s="97"/>
      <c r="H1316" s="51" t="s">
        <v>15</v>
      </c>
      <c r="I1316" s="80"/>
      <c r="J1316" s="80"/>
      <c r="K1316" s="64"/>
      <c r="L1316" s="64"/>
      <c r="M1316" s="103"/>
      <c r="O1316" s="3"/>
    </row>
    <row r="1317" spans="1:15" s="2" customFormat="1" hidden="1" x14ac:dyDescent="0.25">
      <c r="A1317" s="106"/>
      <c r="B1317" s="108"/>
      <c r="C1317" s="111"/>
      <c r="D1317" s="97"/>
      <c r="E1317" s="97"/>
      <c r="F1317" s="97"/>
      <c r="G1317" s="97"/>
      <c r="H1317" s="51" t="s">
        <v>9</v>
      </c>
      <c r="I1317" s="80">
        <v>0</v>
      </c>
      <c r="J1317" s="80">
        <v>0</v>
      </c>
      <c r="K1317" s="64">
        <v>0</v>
      </c>
      <c r="L1317" s="64">
        <v>0</v>
      </c>
      <c r="M1317" s="103"/>
      <c r="O1317" s="3"/>
    </row>
    <row r="1318" spans="1:15" s="2" customFormat="1" hidden="1" x14ac:dyDescent="0.25">
      <c r="A1318" s="106"/>
      <c r="B1318" s="108"/>
      <c r="C1318" s="111"/>
      <c r="D1318" s="97"/>
      <c r="E1318" s="97"/>
      <c r="F1318" s="97"/>
      <c r="G1318" s="97"/>
      <c r="H1318" s="51" t="s">
        <v>16</v>
      </c>
      <c r="I1318" s="80"/>
      <c r="J1318" s="80"/>
      <c r="K1318" s="64"/>
      <c r="L1318" s="64"/>
      <c r="M1318" s="103"/>
      <c r="O1318" s="3"/>
    </row>
    <row r="1319" spans="1:15" s="2" customFormat="1" hidden="1" x14ac:dyDescent="0.25">
      <c r="A1319" s="106"/>
      <c r="B1319" s="108"/>
      <c r="C1319" s="111"/>
      <c r="D1319" s="97"/>
      <c r="E1319" s="97"/>
      <c r="F1319" s="97"/>
      <c r="G1319" s="97"/>
      <c r="H1319" s="51" t="s">
        <v>17</v>
      </c>
      <c r="I1319" s="80"/>
      <c r="J1319" s="80"/>
      <c r="K1319" s="64"/>
      <c r="L1319" s="64"/>
      <c r="M1319" s="103"/>
      <c r="O1319" s="3"/>
    </row>
    <row r="1320" spans="1:15" s="2" customFormat="1" ht="16.5" hidden="1" customHeight="1" x14ac:dyDescent="0.25">
      <c r="A1320" s="107"/>
      <c r="B1320" s="109"/>
      <c r="C1320" s="112"/>
      <c r="D1320" s="98"/>
      <c r="E1320" s="98"/>
      <c r="F1320" s="98"/>
      <c r="G1320" s="98"/>
      <c r="H1320" s="51" t="s">
        <v>13</v>
      </c>
      <c r="I1320" s="80"/>
      <c r="J1320" s="80"/>
      <c r="K1320" s="64"/>
      <c r="L1320" s="64"/>
      <c r="M1320" s="104"/>
      <c r="O1320" s="3"/>
    </row>
    <row r="1321" spans="1:15" s="2" customFormat="1" ht="16.5" hidden="1" customHeight="1" x14ac:dyDescent="0.25">
      <c r="A1321" s="105" t="s">
        <v>380</v>
      </c>
      <c r="B1321" s="102" t="s">
        <v>382</v>
      </c>
      <c r="C1321" s="110" t="s">
        <v>198</v>
      </c>
      <c r="D1321" s="96">
        <v>42370</v>
      </c>
      <c r="E1321" s="96">
        <v>42735</v>
      </c>
      <c r="F1321" s="96">
        <v>42370</v>
      </c>
      <c r="G1321" s="96">
        <v>42735</v>
      </c>
      <c r="H1321" s="51" t="s">
        <v>1</v>
      </c>
      <c r="I1321" s="80">
        <f>SUM(I1322:I1327)</f>
        <v>0</v>
      </c>
      <c r="J1321" s="80">
        <f>SUM(J1322:J1327)</f>
        <v>0</v>
      </c>
      <c r="K1321" s="64">
        <v>0</v>
      </c>
      <c r="L1321" s="64">
        <f t="shared" ref="L1321" si="211">I1321-J1321</f>
        <v>0</v>
      </c>
      <c r="M1321" s="102"/>
      <c r="O1321" s="3"/>
    </row>
    <row r="1322" spans="1:15" s="2" customFormat="1" hidden="1" x14ac:dyDescent="0.25">
      <c r="A1322" s="106"/>
      <c r="B1322" s="108"/>
      <c r="C1322" s="111"/>
      <c r="D1322" s="97"/>
      <c r="E1322" s="97"/>
      <c r="F1322" s="97"/>
      <c r="G1322" s="97"/>
      <c r="H1322" s="51" t="s">
        <v>14</v>
      </c>
      <c r="I1322" s="80"/>
      <c r="J1322" s="80"/>
      <c r="K1322" s="64"/>
      <c r="L1322" s="64"/>
      <c r="M1322" s="103"/>
      <c r="O1322" s="3"/>
    </row>
    <row r="1323" spans="1:15" s="2" customFormat="1" hidden="1" x14ac:dyDescent="0.25">
      <c r="A1323" s="106"/>
      <c r="B1323" s="108"/>
      <c r="C1323" s="111"/>
      <c r="D1323" s="97"/>
      <c r="E1323" s="97"/>
      <c r="F1323" s="97"/>
      <c r="G1323" s="97"/>
      <c r="H1323" s="51" t="s">
        <v>15</v>
      </c>
      <c r="I1323" s="80"/>
      <c r="J1323" s="80"/>
      <c r="K1323" s="64"/>
      <c r="L1323" s="64"/>
      <c r="M1323" s="103"/>
      <c r="O1323" s="3"/>
    </row>
    <row r="1324" spans="1:15" s="2" customFormat="1" hidden="1" x14ac:dyDescent="0.25">
      <c r="A1324" s="106"/>
      <c r="B1324" s="108"/>
      <c r="C1324" s="111"/>
      <c r="D1324" s="97"/>
      <c r="E1324" s="97"/>
      <c r="F1324" s="97"/>
      <c r="G1324" s="97"/>
      <c r="H1324" s="51" t="s">
        <v>9</v>
      </c>
      <c r="I1324" s="80"/>
      <c r="J1324" s="80"/>
      <c r="K1324" s="64"/>
      <c r="L1324" s="64">
        <v>0</v>
      </c>
      <c r="M1324" s="103"/>
      <c r="O1324" s="3"/>
    </row>
    <row r="1325" spans="1:15" s="2" customFormat="1" hidden="1" x14ac:dyDescent="0.25">
      <c r="A1325" s="106"/>
      <c r="B1325" s="108"/>
      <c r="C1325" s="111"/>
      <c r="D1325" s="97"/>
      <c r="E1325" s="97"/>
      <c r="F1325" s="97"/>
      <c r="G1325" s="97"/>
      <c r="H1325" s="51" t="s">
        <v>16</v>
      </c>
      <c r="I1325" s="80"/>
      <c r="J1325" s="80"/>
      <c r="K1325" s="64"/>
      <c r="L1325" s="64"/>
      <c r="M1325" s="103"/>
      <c r="O1325" s="3"/>
    </row>
    <row r="1326" spans="1:15" s="2" customFormat="1" hidden="1" x14ac:dyDescent="0.25">
      <c r="A1326" s="106"/>
      <c r="B1326" s="108"/>
      <c r="C1326" s="111"/>
      <c r="D1326" s="97"/>
      <c r="E1326" s="97"/>
      <c r="F1326" s="97"/>
      <c r="G1326" s="97"/>
      <c r="H1326" s="51" t="s">
        <v>17</v>
      </c>
      <c r="I1326" s="80"/>
      <c r="J1326" s="80"/>
      <c r="K1326" s="64"/>
      <c r="L1326" s="64"/>
      <c r="M1326" s="103"/>
      <c r="O1326" s="3"/>
    </row>
    <row r="1327" spans="1:15" s="2" customFormat="1" ht="16.5" hidden="1" customHeight="1" x14ac:dyDescent="0.25">
      <c r="A1327" s="107"/>
      <c r="B1327" s="109"/>
      <c r="C1327" s="112"/>
      <c r="D1327" s="98"/>
      <c r="E1327" s="98"/>
      <c r="F1327" s="98"/>
      <c r="G1327" s="98"/>
      <c r="H1327" s="51" t="s">
        <v>13</v>
      </c>
      <c r="I1327" s="80"/>
      <c r="J1327" s="80"/>
      <c r="K1327" s="64"/>
      <c r="L1327" s="64"/>
      <c r="M1327" s="104"/>
      <c r="O1327" s="3"/>
    </row>
    <row r="1328" spans="1:15" s="2" customFormat="1" ht="16.5" hidden="1" customHeight="1" x14ac:dyDescent="0.25">
      <c r="A1328" s="105" t="s">
        <v>434</v>
      </c>
      <c r="B1328" s="102" t="s">
        <v>437</v>
      </c>
      <c r="C1328" s="110" t="s">
        <v>244</v>
      </c>
      <c r="D1328" s="96">
        <v>42370</v>
      </c>
      <c r="E1328" s="96">
        <v>42735</v>
      </c>
      <c r="F1328" s="96">
        <v>42370</v>
      </c>
      <c r="G1328" s="96">
        <v>42735</v>
      </c>
      <c r="H1328" s="51" t="s">
        <v>1</v>
      </c>
      <c r="I1328" s="80">
        <f>SUM(I1329:I1334)</f>
        <v>1399.8899999999999</v>
      </c>
      <c r="J1328" s="80">
        <f>SUM(J1329:J1334)</f>
        <v>1399.8889999999999</v>
      </c>
      <c r="K1328" s="64">
        <f t="shared" ref="K1328:K1398" si="212">J1328/I1328*100</f>
        <v>99.999928565815893</v>
      </c>
      <c r="L1328" s="64">
        <f t="shared" ref="L1328" si="213">I1328-J1328</f>
        <v>9.9999999997635314E-4</v>
      </c>
      <c r="M1328" s="102" t="s">
        <v>455</v>
      </c>
      <c r="O1328" s="3"/>
    </row>
    <row r="1329" spans="1:15" s="2" customFormat="1" hidden="1" x14ac:dyDescent="0.25">
      <c r="A1329" s="106"/>
      <c r="B1329" s="108"/>
      <c r="C1329" s="111"/>
      <c r="D1329" s="97"/>
      <c r="E1329" s="97"/>
      <c r="F1329" s="97"/>
      <c r="G1329" s="97"/>
      <c r="H1329" s="51" t="s">
        <v>14</v>
      </c>
      <c r="I1329" s="80"/>
      <c r="J1329" s="80"/>
      <c r="K1329" s="64"/>
      <c r="L1329" s="64"/>
      <c r="M1329" s="103"/>
      <c r="O1329" s="3"/>
    </row>
    <row r="1330" spans="1:15" s="2" customFormat="1" hidden="1" x14ac:dyDescent="0.25">
      <c r="A1330" s="106"/>
      <c r="B1330" s="108"/>
      <c r="C1330" s="111"/>
      <c r="D1330" s="97"/>
      <c r="E1330" s="97"/>
      <c r="F1330" s="97"/>
      <c r="G1330" s="97"/>
      <c r="H1330" s="51" t="s">
        <v>15</v>
      </c>
      <c r="I1330" s="80">
        <v>907.10299999999995</v>
      </c>
      <c r="J1330" s="80">
        <v>907.10299999999995</v>
      </c>
      <c r="K1330" s="64">
        <f t="shared" si="212"/>
        <v>100</v>
      </c>
      <c r="L1330" s="64"/>
      <c r="M1330" s="103"/>
      <c r="O1330" s="3"/>
    </row>
    <row r="1331" spans="1:15" s="2" customFormat="1" hidden="1" x14ac:dyDescent="0.25">
      <c r="A1331" s="106"/>
      <c r="B1331" s="108"/>
      <c r="C1331" s="111"/>
      <c r="D1331" s="97"/>
      <c r="E1331" s="97"/>
      <c r="F1331" s="97"/>
      <c r="G1331" s="97"/>
      <c r="H1331" s="51" t="s">
        <v>9</v>
      </c>
      <c r="I1331" s="80">
        <v>492.78699999999998</v>
      </c>
      <c r="J1331" s="80">
        <v>492.786</v>
      </c>
      <c r="K1331" s="64">
        <f t="shared" si="212"/>
        <v>99.999797072568882</v>
      </c>
      <c r="L1331" s="64">
        <v>0</v>
      </c>
      <c r="M1331" s="103"/>
      <c r="O1331" s="3"/>
    </row>
    <row r="1332" spans="1:15" s="2" customFormat="1" hidden="1" x14ac:dyDescent="0.25">
      <c r="A1332" s="106"/>
      <c r="B1332" s="108"/>
      <c r="C1332" s="111"/>
      <c r="D1332" s="97"/>
      <c r="E1332" s="97"/>
      <c r="F1332" s="97"/>
      <c r="G1332" s="97"/>
      <c r="H1332" s="51" t="s">
        <v>16</v>
      </c>
      <c r="I1332" s="80"/>
      <c r="J1332" s="80"/>
      <c r="K1332" s="64"/>
      <c r="L1332" s="64"/>
      <c r="M1332" s="103"/>
      <c r="O1332" s="3"/>
    </row>
    <row r="1333" spans="1:15" s="2" customFormat="1" hidden="1" x14ac:dyDescent="0.25">
      <c r="A1333" s="106"/>
      <c r="B1333" s="108"/>
      <c r="C1333" s="111"/>
      <c r="D1333" s="97"/>
      <c r="E1333" s="97"/>
      <c r="F1333" s="97"/>
      <c r="G1333" s="97"/>
      <c r="H1333" s="51" t="s">
        <v>17</v>
      </c>
      <c r="I1333" s="80"/>
      <c r="J1333" s="80"/>
      <c r="K1333" s="64"/>
      <c r="L1333" s="64"/>
      <c r="M1333" s="103"/>
      <c r="O1333" s="3"/>
    </row>
    <row r="1334" spans="1:15" s="2" customFormat="1" ht="16.5" hidden="1" customHeight="1" x14ac:dyDescent="0.25">
      <c r="A1334" s="107"/>
      <c r="B1334" s="109"/>
      <c r="C1334" s="112"/>
      <c r="D1334" s="98"/>
      <c r="E1334" s="98"/>
      <c r="F1334" s="98"/>
      <c r="G1334" s="98"/>
      <c r="H1334" s="51" t="s">
        <v>13</v>
      </c>
      <c r="I1334" s="80"/>
      <c r="J1334" s="80"/>
      <c r="K1334" s="64"/>
      <c r="L1334" s="64"/>
      <c r="M1334" s="104"/>
      <c r="O1334" s="3"/>
    </row>
    <row r="1335" spans="1:15" s="2" customFormat="1" ht="16.5" hidden="1" customHeight="1" x14ac:dyDescent="0.25">
      <c r="A1335" s="105" t="s">
        <v>435</v>
      </c>
      <c r="B1335" s="102" t="s">
        <v>438</v>
      </c>
      <c r="C1335" s="110" t="s">
        <v>244</v>
      </c>
      <c r="D1335" s="96">
        <v>42370</v>
      </c>
      <c r="E1335" s="96">
        <v>42735</v>
      </c>
      <c r="F1335" s="96">
        <v>42370</v>
      </c>
      <c r="G1335" s="96">
        <v>42735</v>
      </c>
      <c r="H1335" s="51" t="s">
        <v>1</v>
      </c>
      <c r="I1335" s="80">
        <f>SUM(I1336:I1341)</f>
        <v>0</v>
      </c>
      <c r="J1335" s="80">
        <f>SUM(J1336:J1341)</f>
        <v>0</v>
      </c>
      <c r="K1335" s="64"/>
      <c r="L1335" s="64">
        <f t="shared" ref="L1335" si="214">I1335-J1335</f>
        <v>0</v>
      </c>
      <c r="M1335" s="102" t="s">
        <v>221</v>
      </c>
      <c r="O1335" s="3"/>
    </row>
    <row r="1336" spans="1:15" s="2" customFormat="1" hidden="1" x14ac:dyDescent="0.25">
      <c r="A1336" s="106"/>
      <c r="B1336" s="108"/>
      <c r="C1336" s="111"/>
      <c r="D1336" s="97"/>
      <c r="E1336" s="97"/>
      <c r="F1336" s="97"/>
      <c r="G1336" s="97"/>
      <c r="H1336" s="51" t="s">
        <v>14</v>
      </c>
      <c r="I1336" s="80"/>
      <c r="J1336" s="80"/>
      <c r="K1336" s="64"/>
      <c r="L1336" s="64"/>
      <c r="M1336" s="103"/>
      <c r="O1336" s="3"/>
    </row>
    <row r="1337" spans="1:15" s="2" customFormat="1" hidden="1" x14ac:dyDescent="0.25">
      <c r="A1337" s="106"/>
      <c r="B1337" s="108"/>
      <c r="C1337" s="111"/>
      <c r="D1337" s="97"/>
      <c r="E1337" s="97"/>
      <c r="F1337" s="97"/>
      <c r="G1337" s="97"/>
      <c r="H1337" s="51" t="s">
        <v>15</v>
      </c>
      <c r="I1337" s="80"/>
      <c r="J1337" s="80"/>
      <c r="K1337" s="64"/>
      <c r="L1337" s="64"/>
      <c r="M1337" s="103"/>
      <c r="O1337" s="3"/>
    </row>
    <row r="1338" spans="1:15" s="2" customFormat="1" hidden="1" x14ac:dyDescent="0.25">
      <c r="A1338" s="106"/>
      <c r="B1338" s="108"/>
      <c r="C1338" s="111"/>
      <c r="D1338" s="97"/>
      <c r="E1338" s="97"/>
      <c r="F1338" s="97"/>
      <c r="G1338" s="97"/>
      <c r="H1338" s="51" t="s">
        <v>9</v>
      </c>
      <c r="I1338" s="80">
        <v>0</v>
      </c>
      <c r="J1338" s="80"/>
      <c r="K1338" s="64"/>
      <c r="L1338" s="64">
        <v>0</v>
      </c>
      <c r="M1338" s="103"/>
      <c r="O1338" s="3"/>
    </row>
    <row r="1339" spans="1:15" s="2" customFormat="1" hidden="1" x14ac:dyDescent="0.25">
      <c r="A1339" s="106"/>
      <c r="B1339" s="108"/>
      <c r="C1339" s="111"/>
      <c r="D1339" s="97"/>
      <c r="E1339" s="97"/>
      <c r="F1339" s="97"/>
      <c r="G1339" s="97"/>
      <c r="H1339" s="51" t="s">
        <v>16</v>
      </c>
      <c r="I1339" s="80">
        <v>0</v>
      </c>
      <c r="J1339" s="80">
        <v>0</v>
      </c>
      <c r="K1339" s="64"/>
      <c r="L1339" s="64"/>
      <c r="M1339" s="103"/>
      <c r="O1339" s="3"/>
    </row>
    <row r="1340" spans="1:15" s="2" customFormat="1" hidden="1" x14ac:dyDescent="0.25">
      <c r="A1340" s="106"/>
      <c r="B1340" s="108"/>
      <c r="C1340" s="111"/>
      <c r="D1340" s="97"/>
      <c r="E1340" s="97"/>
      <c r="F1340" s="97"/>
      <c r="G1340" s="97"/>
      <c r="H1340" s="51" t="s">
        <v>17</v>
      </c>
      <c r="I1340" s="80"/>
      <c r="J1340" s="80"/>
      <c r="K1340" s="64"/>
      <c r="L1340" s="64"/>
      <c r="M1340" s="103"/>
      <c r="O1340" s="3"/>
    </row>
    <row r="1341" spans="1:15" s="2" customFormat="1" ht="16.5" hidden="1" customHeight="1" x14ac:dyDescent="0.25">
      <c r="A1341" s="107"/>
      <c r="B1341" s="109"/>
      <c r="C1341" s="112"/>
      <c r="D1341" s="98"/>
      <c r="E1341" s="98"/>
      <c r="F1341" s="98"/>
      <c r="G1341" s="98"/>
      <c r="H1341" s="51" t="s">
        <v>13</v>
      </c>
      <c r="I1341" s="80"/>
      <c r="J1341" s="80"/>
      <c r="K1341" s="64"/>
      <c r="L1341" s="64"/>
      <c r="M1341" s="104"/>
      <c r="O1341" s="3"/>
    </row>
    <row r="1342" spans="1:15" s="2" customFormat="1" ht="16.5" hidden="1" customHeight="1" x14ac:dyDescent="0.25">
      <c r="A1342" s="105" t="s">
        <v>436</v>
      </c>
      <c r="B1342" s="102" t="s">
        <v>439</v>
      </c>
      <c r="C1342" s="110" t="s">
        <v>244</v>
      </c>
      <c r="D1342" s="96">
        <v>42370</v>
      </c>
      <c r="E1342" s="96">
        <v>42735</v>
      </c>
      <c r="F1342" s="96">
        <v>42370</v>
      </c>
      <c r="G1342" s="96">
        <v>42735</v>
      </c>
      <c r="H1342" s="51" t="s">
        <v>1</v>
      </c>
      <c r="I1342" s="80">
        <f>SUM(I1343:I1348)</f>
        <v>2917.1979999999999</v>
      </c>
      <c r="J1342" s="80">
        <f>SUM(J1343:J1348)</f>
        <v>2917.154</v>
      </c>
      <c r="K1342" s="64">
        <f t="shared" si="212"/>
        <v>99.998491703339994</v>
      </c>
      <c r="L1342" s="64">
        <f t="shared" ref="L1342" si="215">I1342-J1342</f>
        <v>4.3999999999869033E-2</v>
      </c>
      <c r="M1342" s="102"/>
      <c r="O1342" s="3"/>
    </row>
    <row r="1343" spans="1:15" s="2" customFormat="1" hidden="1" x14ac:dyDescent="0.25">
      <c r="A1343" s="106"/>
      <c r="B1343" s="108"/>
      <c r="C1343" s="111"/>
      <c r="D1343" s="97"/>
      <c r="E1343" s="97"/>
      <c r="F1343" s="97"/>
      <c r="G1343" s="97"/>
      <c r="H1343" s="51" t="s">
        <v>14</v>
      </c>
      <c r="I1343" s="80"/>
      <c r="J1343" s="80"/>
      <c r="K1343" s="64"/>
      <c r="L1343" s="64"/>
      <c r="M1343" s="103"/>
      <c r="O1343" s="3"/>
    </row>
    <row r="1344" spans="1:15" s="2" customFormat="1" hidden="1" x14ac:dyDescent="0.25">
      <c r="A1344" s="106"/>
      <c r="B1344" s="108"/>
      <c r="C1344" s="111"/>
      <c r="D1344" s="97"/>
      <c r="E1344" s="97"/>
      <c r="F1344" s="97"/>
      <c r="G1344" s="97"/>
      <c r="H1344" s="51" t="s">
        <v>15</v>
      </c>
      <c r="I1344" s="80">
        <f>I1351+I1358+I1365+I1372+I1379+I1386+I1393</f>
        <v>2247.5</v>
      </c>
      <c r="J1344" s="80">
        <f>J1351+J1358+J1365+J1372+J1379+J1386+J1393</f>
        <v>2247.4560000000001</v>
      </c>
      <c r="K1344" s="64">
        <f t="shared" si="212"/>
        <v>99.998042269187991</v>
      </c>
      <c r="L1344" s="64"/>
      <c r="M1344" s="103"/>
      <c r="O1344" s="3"/>
    </row>
    <row r="1345" spans="1:15" s="2" customFormat="1" hidden="1" x14ac:dyDescent="0.25">
      <c r="A1345" s="106"/>
      <c r="B1345" s="108"/>
      <c r="C1345" s="111"/>
      <c r="D1345" s="97"/>
      <c r="E1345" s="97"/>
      <c r="F1345" s="97"/>
      <c r="G1345" s="97"/>
      <c r="H1345" s="51" t="s">
        <v>9</v>
      </c>
      <c r="I1345" s="80">
        <f>I1352+I1359+I1366+I1373+I1380+I1387+I1394</f>
        <v>669.69799999999998</v>
      </c>
      <c r="J1345" s="80">
        <f>J1352+J1359+J1366+J1373+J1380+J1387+J1394</f>
        <v>669.69799999999998</v>
      </c>
      <c r="K1345" s="64">
        <f t="shared" si="212"/>
        <v>100</v>
      </c>
      <c r="L1345" s="64">
        <v>0</v>
      </c>
      <c r="M1345" s="103"/>
      <c r="O1345" s="3"/>
    </row>
    <row r="1346" spans="1:15" s="2" customFormat="1" hidden="1" x14ac:dyDescent="0.25">
      <c r="A1346" s="106"/>
      <c r="B1346" s="108"/>
      <c r="C1346" s="111"/>
      <c r="D1346" s="97"/>
      <c r="E1346" s="97"/>
      <c r="F1346" s="97"/>
      <c r="G1346" s="97"/>
      <c r="H1346" s="51" t="s">
        <v>16</v>
      </c>
      <c r="I1346" s="80"/>
      <c r="J1346" s="80"/>
      <c r="K1346" s="64"/>
      <c r="L1346" s="64"/>
      <c r="M1346" s="103"/>
      <c r="O1346" s="3"/>
    </row>
    <row r="1347" spans="1:15" s="2" customFormat="1" hidden="1" x14ac:dyDescent="0.25">
      <c r="A1347" s="106"/>
      <c r="B1347" s="108"/>
      <c r="C1347" s="111"/>
      <c r="D1347" s="97"/>
      <c r="E1347" s="97"/>
      <c r="F1347" s="97"/>
      <c r="G1347" s="97"/>
      <c r="H1347" s="51" t="s">
        <v>17</v>
      </c>
      <c r="I1347" s="80"/>
      <c r="J1347" s="80"/>
      <c r="K1347" s="64"/>
      <c r="L1347" s="64"/>
      <c r="M1347" s="103"/>
      <c r="O1347" s="3"/>
    </row>
    <row r="1348" spans="1:15" s="2" customFormat="1" ht="16.5" hidden="1" customHeight="1" x14ac:dyDescent="0.25">
      <c r="A1348" s="107"/>
      <c r="B1348" s="109"/>
      <c r="C1348" s="112"/>
      <c r="D1348" s="98"/>
      <c r="E1348" s="98"/>
      <c r="F1348" s="98"/>
      <c r="G1348" s="98"/>
      <c r="H1348" s="51" t="s">
        <v>13</v>
      </c>
      <c r="I1348" s="80"/>
      <c r="J1348" s="80"/>
      <c r="K1348" s="64"/>
      <c r="L1348" s="64"/>
      <c r="M1348" s="104"/>
      <c r="O1348" s="3"/>
    </row>
    <row r="1349" spans="1:15" s="41" customFormat="1" ht="16.5" hidden="1" customHeight="1" x14ac:dyDescent="0.25">
      <c r="A1349" s="105" t="s">
        <v>440</v>
      </c>
      <c r="B1349" s="102" t="s">
        <v>493</v>
      </c>
      <c r="C1349" s="110" t="s">
        <v>244</v>
      </c>
      <c r="D1349" s="122">
        <v>42370</v>
      </c>
      <c r="E1349" s="122">
        <v>42735</v>
      </c>
      <c r="F1349" s="122">
        <v>42370</v>
      </c>
      <c r="G1349" s="122">
        <v>42735</v>
      </c>
      <c r="H1349" s="51" t="s">
        <v>1</v>
      </c>
      <c r="I1349" s="80">
        <f>SUM(I1350:I1355)</f>
        <v>0</v>
      </c>
      <c r="J1349" s="80">
        <f>SUM(J1350:J1355)</f>
        <v>0</v>
      </c>
      <c r="K1349" s="64"/>
      <c r="L1349" s="64">
        <f t="shared" ref="L1349" si="216">I1349-J1349</f>
        <v>0</v>
      </c>
      <c r="M1349" s="102" t="s">
        <v>456</v>
      </c>
      <c r="O1349" s="42"/>
    </row>
    <row r="1350" spans="1:15" s="41" customFormat="1" hidden="1" x14ac:dyDescent="0.25">
      <c r="A1350" s="106"/>
      <c r="B1350" s="108"/>
      <c r="C1350" s="111"/>
      <c r="D1350" s="123"/>
      <c r="E1350" s="123"/>
      <c r="F1350" s="123"/>
      <c r="G1350" s="123"/>
      <c r="H1350" s="51" t="s">
        <v>14</v>
      </c>
      <c r="I1350" s="80"/>
      <c r="J1350" s="80"/>
      <c r="K1350" s="64"/>
      <c r="L1350" s="64"/>
      <c r="M1350" s="108"/>
      <c r="O1350" s="42"/>
    </row>
    <row r="1351" spans="1:15" s="41" customFormat="1" hidden="1" x14ac:dyDescent="0.25">
      <c r="A1351" s="106"/>
      <c r="B1351" s="108"/>
      <c r="C1351" s="111"/>
      <c r="D1351" s="123"/>
      <c r="E1351" s="123"/>
      <c r="F1351" s="123"/>
      <c r="G1351" s="123"/>
      <c r="H1351" s="51" t="s">
        <v>15</v>
      </c>
      <c r="I1351" s="80">
        <v>0</v>
      </c>
      <c r="J1351" s="80">
        <v>0</v>
      </c>
      <c r="K1351" s="64"/>
      <c r="L1351" s="64"/>
      <c r="M1351" s="108"/>
      <c r="O1351" s="42"/>
    </row>
    <row r="1352" spans="1:15" s="41" customFormat="1" hidden="1" x14ac:dyDescent="0.25">
      <c r="A1352" s="106"/>
      <c r="B1352" s="108"/>
      <c r="C1352" s="111"/>
      <c r="D1352" s="123"/>
      <c r="E1352" s="123"/>
      <c r="F1352" s="123"/>
      <c r="G1352" s="123"/>
      <c r="H1352" s="51" t="s">
        <v>9</v>
      </c>
      <c r="I1352" s="80">
        <v>0</v>
      </c>
      <c r="J1352" s="80">
        <v>0</v>
      </c>
      <c r="K1352" s="64"/>
      <c r="L1352" s="64">
        <v>0</v>
      </c>
      <c r="M1352" s="108"/>
      <c r="O1352" s="42"/>
    </row>
    <row r="1353" spans="1:15" s="41" customFormat="1" hidden="1" x14ac:dyDescent="0.25">
      <c r="A1353" s="106"/>
      <c r="B1353" s="108"/>
      <c r="C1353" s="111"/>
      <c r="D1353" s="123"/>
      <c r="E1353" s="123"/>
      <c r="F1353" s="123"/>
      <c r="G1353" s="123"/>
      <c r="H1353" s="51" t="s">
        <v>16</v>
      </c>
      <c r="I1353" s="80"/>
      <c r="J1353" s="80"/>
      <c r="K1353" s="64"/>
      <c r="L1353" s="64"/>
      <c r="M1353" s="108"/>
      <c r="O1353" s="42"/>
    </row>
    <row r="1354" spans="1:15" s="41" customFormat="1" hidden="1" x14ac:dyDescent="0.25">
      <c r="A1354" s="106"/>
      <c r="B1354" s="108"/>
      <c r="C1354" s="111"/>
      <c r="D1354" s="123"/>
      <c r="E1354" s="123"/>
      <c r="F1354" s="123"/>
      <c r="G1354" s="123"/>
      <c r="H1354" s="51" t="s">
        <v>17</v>
      </c>
      <c r="I1354" s="80"/>
      <c r="J1354" s="80"/>
      <c r="K1354" s="64"/>
      <c r="L1354" s="64"/>
      <c r="M1354" s="108"/>
      <c r="O1354" s="42"/>
    </row>
    <row r="1355" spans="1:15" s="41" customFormat="1" hidden="1" x14ac:dyDescent="0.25">
      <c r="A1355" s="107"/>
      <c r="B1355" s="109"/>
      <c r="C1355" s="112"/>
      <c r="D1355" s="124"/>
      <c r="E1355" s="124"/>
      <c r="F1355" s="124"/>
      <c r="G1355" s="124"/>
      <c r="H1355" s="51" t="s">
        <v>13</v>
      </c>
      <c r="I1355" s="80"/>
      <c r="J1355" s="80"/>
      <c r="K1355" s="64"/>
      <c r="L1355" s="64"/>
      <c r="M1355" s="109"/>
      <c r="O1355" s="42"/>
    </row>
    <row r="1356" spans="1:15" s="2" customFormat="1" ht="16.5" hidden="1" customHeight="1" x14ac:dyDescent="0.25">
      <c r="A1356" s="105" t="s">
        <v>441</v>
      </c>
      <c r="B1356" s="102" t="s">
        <v>494</v>
      </c>
      <c r="C1356" s="110" t="s">
        <v>244</v>
      </c>
      <c r="D1356" s="96">
        <v>42370</v>
      </c>
      <c r="E1356" s="96">
        <v>42735</v>
      </c>
      <c r="F1356" s="96">
        <v>42370</v>
      </c>
      <c r="G1356" s="96">
        <v>42735</v>
      </c>
      <c r="H1356" s="51" t="s">
        <v>1</v>
      </c>
      <c r="I1356" s="80">
        <f>SUM(I1357:I1362)</f>
        <v>2200</v>
      </c>
      <c r="J1356" s="80">
        <f>SUM(J1357:J1362)</f>
        <v>2200</v>
      </c>
      <c r="K1356" s="64">
        <f t="shared" si="212"/>
        <v>100</v>
      </c>
      <c r="L1356" s="64">
        <f t="shared" ref="L1356" si="217">I1356-J1356</f>
        <v>0</v>
      </c>
      <c r="M1356" s="102" t="s">
        <v>456</v>
      </c>
      <c r="O1356" s="3"/>
    </row>
    <row r="1357" spans="1:15" s="2" customFormat="1" hidden="1" x14ac:dyDescent="0.25">
      <c r="A1357" s="106"/>
      <c r="B1357" s="108"/>
      <c r="C1357" s="111"/>
      <c r="D1357" s="97"/>
      <c r="E1357" s="97"/>
      <c r="F1357" s="97"/>
      <c r="G1357" s="97"/>
      <c r="H1357" s="51" t="s">
        <v>14</v>
      </c>
      <c r="I1357" s="80"/>
      <c r="J1357" s="80"/>
      <c r="K1357" s="64"/>
      <c r="L1357" s="64"/>
      <c r="M1357" s="103"/>
      <c r="O1357" s="3"/>
    </row>
    <row r="1358" spans="1:15" s="2" customFormat="1" hidden="1" x14ac:dyDescent="0.25">
      <c r="A1358" s="106"/>
      <c r="B1358" s="108"/>
      <c r="C1358" s="111"/>
      <c r="D1358" s="97"/>
      <c r="E1358" s="97"/>
      <c r="F1358" s="97"/>
      <c r="G1358" s="97"/>
      <c r="H1358" s="51" t="s">
        <v>15</v>
      </c>
      <c r="I1358" s="80">
        <v>2090</v>
      </c>
      <c r="J1358" s="80">
        <v>2090</v>
      </c>
      <c r="K1358" s="64">
        <f t="shared" si="212"/>
        <v>100</v>
      </c>
      <c r="L1358" s="64"/>
      <c r="M1358" s="103"/>
      <c r="O1358" s="3"/>
    </row>
    <row r="1359" spans="1:15" s="2" customFormat="1" hidden="1" x14ac:dyDescent="0.25">
      <c r="A1359" s="106"/>
      <c r="B1359" s="108"/>
      <c r="C1359" s="111"/>
      <c r="D1359" s="97"/>
      <c r="E1359" s="97"/>
      <c r="F1359" s="97"/>
      <c r="G1359" s="97"/>
      <c r="H1359" s="51" t="s">
        <v>9</v>
      </c>
      <c r="I1359" s="80">
        <v>110</v>
      </c>
      <c r="J1359" s="80">
        <v>110</v>
      </c>
      <c r="K1359" s="64">
        <f t="shared" si="212"/>
        <v>100</v>
      </c>
      <c r="L1359" s="64">
        <v>0</v>
      </c>
      <c r="M1359" s="103"/>
      <c r="O1359" s="3"/>
    </row>
    <row r="1360" spans="1:15" s="2" customFormat="1" hidden="1" x14ac:dyDescent="0.25">
      <c r="A1360" s="106"/>
      <c r="B1360" s="108"/>
      <c r="C1360" s="111"/>
      <c r="D1360" s="97"/>
      <c r="E1360" s="97"/>
      <c r="F1360" s="97"/>
      <c r="G1360" s="97"/>
      <c r="H1360" s="51" t="s">
        <v>16</v>
      </c>
      <c r="I1360" s="80"/>
      <c r="J1360" s="80"/>
      <c r="K1360" s="64"/>
      <c r="L1360" s="64"/>
      <c r="M1360" s="103"/>
      <c r="O1360" s="3"/>
    </row>
    <row r="1361" spans="1:15" s="2" customFormat="1" hidden="1" x14ac:dyDescent="0.25">
      <c r="A1361" s="106"/>
      <c r="B1361" s="108"/>
      <c r="C1361" s="111"/>
      <c r="D1361" s="97"/>
      <c r="E1361" s="97"/>
      <c r="F1361" s="97"/>
      <c r="G1361" s="97"/>
      <c r="H1361" s="51" t="s">
        <v>17</v>
      </c>
      <c r="I1361" s="80"/>
      <c r="J1361" s="80"/>
      <c r="K1361" s="64"/>
      <c r="L1361" s="64"/>
      <c r="M1361" s="103"/>
      <c r="O1361" s="3"/>
    </row>
    <row r="1362" spans="1:15" s="2" customFormat="1" ht="16.5" hidden="1" customHeight="1" x14ac:dyDescent="0.25">
      <c r="A1362" s="107"/>
      <c r="B1362" s="109"/>
      <c r="C1362" s="112"/>
      <c r="D1362" s="98"/>
      <c r="E1362" s="98"/>
      <c r="F1362" s="98"/>
      <c r="G1362" s="98"/>
      <c r="H1362" s="51" t="s">
        <v>13</v>
      </c>
      <c r="I1362" s="80"/>
      <c r="J1362" s="80"/>
      <c r="K1362" s="64"/>
      <c r="L1362" s="64"/>
      <c r="M1362" s="104"/>
      <c r="O1362" s="3"/>
    </row>
    <row r="1363" spans="1:15" s="2" customFormat="1" ht="16.5" hidden="1" customHeight="1" x14ac:dyDescent="0.25">
      <c r="A1363" s="105" t="s">
        <v>442</v>
      </c>
      <c r="B1363" s="102" t="s">
        <v>443</v>
      </c>
      <c r="C1363" s="110" t="s">
        <v>244</v>
      </c>
      <c r="D1363" s="96">
        <v>42370</v>
      </c>
      <c r="E1363" s="96">
        <v>42735</v>
      </c>
      <c r="F1363" s="96">
        <v>42370</v>
      </c>
      <c r="G1363" s="96">
        <v>42735</v>
      </c>
      <c r="H1363" s="51" t="s">
        <v>1</v>
      </c>
      <c r="I1363" s="80">
        <f>SUM(I1364:I1369)</f>
        <v>0</v>
      </c>
      <c r="J1363" s="80">
        <f>SUM(J1364:J1369)</f>
        <v>0</v>
      </c>
      <c r="K1363" s="64"/>
      <c r="L1363" s="64">
        <f t="shared" ref="L1363" si="218">I1363-J1363</f>
        <v>0</v>
      </c>
      <c r="M1363" s="102" t="s">
        <v>457</v>
      </c>
      <c r="O1363" s="3"/>
    </row>
    <row r="1364" spans="1:15" s="2" customFormat="1" hidden="1" x14ac:dyDescent="0.25">
      <c r="A1364" s="106"/>
      <c r="B1364" s="108"/>
      <c r="C1364" s="111"/>
      <c r="D1364" s="97"/>
      <c r="E1364" s="97"/>
      <c r="F1364" s="97"/>
      <c r="G1364" s="97"/>
      <c r="H1364" s="51" t="s">
        <v>14</v>
      </c>
      <c r="I1364" s="80"/>
      <c r="J1364" s="80"/>
      <c r="K1364" s="64"/>
      <c r="L1364" s="64"/>
      <c r="M1364" s="103"/>
      <c r="O1364" s="3"/>
    </row>
    <row r="1365" spans="1:15" s="2" customFormat="1" hidden="1" x14ac:dyDescent="0.25">
      <c r="A1365" s="106"/>
      <c r="B1365" s="108"/>
      <c r="C1365" s="111"/>
      <c r="D1365" s="97"/>
      <c r="E1365" s="97"/>
      <c r="F1365" s="97"/>
      <c r="G1365" s="97"/>
      <c r="H1365" s="51" t="s">
        <v>15</v>
      </c>
      <c r="I1365" s="80"/>
      <c r="J1365" s="80"/>
      <c r="K1365" s="64"/>
      <c r="L1365" s="64"/>
      <c r="M1365" s="103"/>
      <c r="O1365" s="3"/>
    </row>
    <row r="1366" spans="1:15" s="2" customFormat="1" hidden="1" x14ac:dyDescent="0.25">
      <c r="A1366" s="106"/>
      <c r="B1366" s="108"/>
      <c r="C1366" s="111"/>
      <c r="D1366" s="97"/>
      <c r="E1366" s="97"/>
      <c r="F1366" s="97"/>
      <c r="G1366" s="97"/>
      <c r="H1366" s="51" t="s">
        <v>9</v>
      </c>
      <c r="I1366" s="80">
        <v>0</v>
      </c>
      <c r="J1366" s="80">
        <v>0</v>
      </c>
      <c r="K1366" s="64"/>
      <c r="L1366" s="64">
        <v>0</v>
      </c>
      <c r="M1366" s="103"/>
      <c r="O1366" s="3"/>
    </row>
    <row r="1367" spans="1:15" s="2" customFormat="1" hidden="1" x14ac:dyDescent="0.25">
      <c r="A1367" s="106"/>
      <c r="B1367" s="108"/>
      <c r="C1367" s="111"/>
      <c r="D1367" s="97"/>
      <c r="E1367" s="97"/>
      <c r="F1367" s="97"/>
      <c r="G1367" s="97"/>
      <c r="H1367" s="51" t="s">
        <v>16</v>
      </c>
      <c r="I1367" s="80"/>
      <c r="J1367" s="80"/>
      <c r="K1367" s="64"/>
      <c r="L1367" s="64"/>
      <c r="M1367" s="103"/>
      <c r="O1367" s="3"/>
    </row>
    <row r="1368" spans="1:15" s="2" customFormat="1" hidden="1" x14ac:dyDescent="0.25">
      <c r="A1368" s="106"/>
      <c r="B1368" s="108"/>
      <c r="C1368" s="111"/>
      <c r="D1368" s="97"/>
      <c r="E1368" s="97"/>
      <c r="F1368" s="97"/>
      <c r="G1368" s="97"/>
      <c r="H1368" s="51" t="s">
        <v>17</v>
      </c>
      <c r="I1368" s="80"/>
      <c r="J1368" s="80"/>
      <c r="K1368" s="64"/>
      <c r="L1368" s="64"/>
      <c r="M1368" s="103"/>
      <c r="O1368" s="3"/>
    </row>
    <row r="1369" spans="1:15" s="2" customFormat="1" ht="16.5" hidden="1" customHeight="1" x14ac:dyDescent="0.25">
      <c r="A1369" s="107"/>
      <c r="B1369" s="109"/>
      <c r="C1369" s="112"/>
      <c r="D1369" s="98"/>
      <c r="E1369" s="98"/>
      <c r="F1369" s="98"/>
      <c r="G1369" s="98"/>
      <c r="H1369" s="51" t="s">
        <v>13</v>
      </c>
      <c r="I1369" s="80"/>
      <c r="J1369" s="80"/>
      <c r="K1369" s="64"/>
      <c r="L1369" s="64"/>
      <c r="M1369" s="104"/>
      <c r="O1369" s="3"/>
    </row>
    <row r="1370" spans="1:15" s="2" customFormat="1" ht="16.5" hidden="1" customHeight="1" x14ac:dyDescent="0.25">
      <c r="A1370" s="105" t="s">
        <v>444</v>
      </c>
      <c r="B1370" s="102" t="s">
        <v>445</v>
      </c>
      <c r="C1370" s="110" t="s">
        <v>244</v>
      </c>
      <c r="D1370" s="96">
        <v>42370</v>
      </c>
      <c r="E1370" s="96">
        <v>42735</v>
      </c>
      <c r="F1370" s="96">
        <v>42370</v>
      </c>
      <c r="G1370" s="96">
        <v>42735</v>
      </c>
      <c r="H1370" s="51" t="s">
        <v>1</v>
      </c>
      <c r="I1370" s="80">
        <f>SUM(I1371:I1376)</f>
        <v>0</v>
      </c>
      <c r="J1370" s="80">
        <f>SUM(J1371:J1376)</f>
        <v>0</v>
      </c>
      <c r="K1370" s="64"/>
      <c r="L1370" s="64">
        <f t="shared" ref="L1370" si="219">I1370-J1370</f>
        <v>0</v>
      </c>
      <c r="M1370" s="102" t="s">
        <v>456</v>
      </c>
      <c r="O1370" s="3"/>
    </row>
    <row r="1371" spans="1:15" s="2" customFormat="1" hidden="1" x14ac:dyDescent="0.25">
      <c r="A1371" s="106"/>
      <c r="B1371" s="108"/>
      <c r="C1371" s="111"/>
      <c r="D1371" s="97"/>
      <c r="E1371" s="97"/>
      <c r="F1371" s="97"/>
      <c r="G1371" s="97"/>
      <c r="H1371" s="51" t="s">
        <v>14</v>
      </c>
      <c r="I1371" s="80"/>
      <c r="J1371" s="80"/>
      <c r="K1371" s="64"/>
      <c r="L1371" s="64"/>
      <c r="M1371" s="103"/>
      <c r="O1371" s="3"/>
    </row>
    <row r="1372" spans="1:15" s="2" customFormat="1" hidden="1" x14ac:dyDescent="0.25">
      <c r="A1372" s="106"/>
      <c r="B1372" s="108"/>
      <c r="C1372" s="111"/>
      <c r="D1372" s="97"/>
      <c r="E1372" s="97"/>
      <c r="F1372" s="97"/>
      <c r="G1372" s="97"/>
      <c r="H1372" s="51" t="s">
        <v>15</v>
      </c>
      <c r="I1372" s="80"/>
      <c r="J1372" s="80"/>
      <c r="K1372" s="64"/>
      <c r="L1372" s="64"/>
      <c r="M1372" s="103"/>
      <c r="O1372" s="3"/>
    </row>
    <row r="1373" spans="1:15" s="2" customFormat="1" hidden="1" x14ac:dyDescent="0.25">
      <c r="A1373" s="106"/>
      <c r="B1373" s="108"/>
      <c r="C1373" s="111"/>
      <c r="D1373" s="97"/>
      <c r="E1373" s="97"/>
      <c r="F1373" s="97"/>
      <c r="G1373" s="97"/>
      <c r="H1373" s="51" t="s">
        <v>9</v>
      </c>
      <c r="I1373" s="80">
        <v>0</v>
      </c>
      <c r="J1373" s="80">
        <v>0</v>
      </c>
      <c r="K1373" s="64"/>
      <c r="L1373" s="64">
        <v>0</v>
      </c>
      <c r="M1373" s="103"/>
      <c r="O1373" s="3"/>
    </row>
    <row r="1374" spans="1:15" s="2" customFormat="1" hidden="1" x14ac:dyDescent="0.25">
      <c r="A1374" s="106"/>
      <c r="B1374" s="108"/>
      <c r="C1374" s="111"/>
      <c r="D1374" s="97"/>
      <c r="E1374" s="97"/>
      <c r="F1374" s="97"/>
      <c r="G1374" s="97"/>
      <c r="H1374" s="51" t="s">
        <v>16</v>
      </c>
      <c r="I1374" s="80"/>
      <c r="J1374" s="80"/>
      <c r="K1374" s="64"/>
      <c r="L1374" s="64"/>
      <c r="M1374" s="103"/>
      <c r="O1374" s="3"/>
    </row>
    <row r="1375" spans="1:15" s="2" customFormat="1" hidden="1" x14ac:dyDescent="0.25">
      <c r="A1375" s="106"/>
      <c r="B1375" s="108"/>
      <c r="C1375" s="111"/>
      <c r="D1375" s="97"/>
      <c r="E1375" s="97"/>
      <c r="F1375" s="97"/>
      <c r="G1375" s="97"/>
      <c r="H1375" s="51" t="s">
        <v>17</v>
      </c>
      <c r="I1375" s="80"/>
      <c r="J1375" s="80"/>
      <c r="K1375" s="64"/>
      <c r="L1375" s="64"/>
      <c r="M1375" s="103"/>
      <c r="O1375" s="3"/>
    </row>
    <row r="1376" spans="1:15" s="2" customFormat="1" ht="16.5" hidden="1" customHeight="1" x14ac:dyDescent="0.25">
      <c r="A1376" s="107"/>
      <c r="B1376" s="109"/>
      <c r="C1376" s="112"/>
      <c r="D1376" s="98"/>
      <c r="E1376" s="98"/>
      <c r="F1376" s="98"/>
      <c r="G1376" s="98"/>
      <c r="H1376" s="51" t="s">
        <v>13</v>
      </c>
      <c r="I1376" s="80"/>
      <c r="J1376" s="80"/>
      <c r="K1376" s="64"/>
      <c r="L1376" s="64"/>
      <c r="M1376" s="104"/>
      <c r="O1376" s="3"/>
    </row>
    <row r="1377" spans="1:15" s="2" customFormat="1" ht="16.5" hidden="1" customHeight="1" x14ac:dyDescent="0.25">
      <c r="A1377" s="105" t="s">
        <v>446</v>
      </c>
      <c r="B1377" s="102" t="s">
        <v>447</v>
      </c>
      <c r="C1377" s="110" t="s">
        <v>244</v>
      </c>
      <c r="D1377" s="96">
        <v>42370</v>
      </c>
      <c r="E1377" s="96">
        <v>42735</v>
      </c>
      <c r="F1377" s="96">
        <v>42370</v>
      </c>
      <c r="G1377" s="96">
        <v>42735</v>
      </c>
      <c r="H1377" s="51" t="s">
        <v>1</v>
      </c>
      <c r="I1377" s="80">
        <f>SUM(I1378:I1383)</f>
        <v>0</v>
      </c>
      <c r="J1377" s="80">
        <f>SUM(J1378:J1383)</f>
        <v>0</v>
      </c>
      <c r="K1377" s="64">
        <v>0</v>
      </c>
      <c r="L1377" s="64">
        <f t="shared" ref="L1377" si="220">I1377-J1377</f>
        <v>0</v>
      </c>
      <c r="M1377" s="102" t="s">
        <v>457</v>
      </c>
      <c r="O1377" s="3"/>
    </row>
    <row r="1378" spans="1:15" s="2" customFormat="1" hidden="1" x14ac:dyDescent="0.25">
      <c r="A1378" s="106"/>
      <c r="B1378" s="108"/>
      <c r="C1378" s="111"/>
      <c r="D1378" s="97"/>
      <c r="E1378" s="97"/>
      <c r="F1378" s="97"/>
      <c r="G1378" s="97"/>
      <c r="H1378" s="51" t="s">
        <v>14</v>
      </c>
      <c r="I1378" s="80"/>
      <c r="J1378" s="80"/>
      <c r="K1378" s="64"/>
      <c r="L1378" s="64"/>
      <c r="M1378" s="103"/>
      <c r="O1378" s="3"/>
    </row>
    <row r="1379" spans="1:15" s="2" customFormat="1" hidden="1" x14ac:dyDescent="0.25">
      <c r="A1379" s="106"/>
      <c r="B1379" s="108"/>
      <c r="C1379" s="111"/>
      <c r="D1379" s="97"/>
      <c r="E1379" s="97"/>
      <c r="F1379" s="97"/>
      <c r="G1379" s="97"/>
      <c r="H1379" s="51" t="s">
        <v>15</v>
      </c>
      <c r="I1379" s="80"/>
      <c r="J1379" s="80"/>
      <c r="K1379" s="64"/>
      <c r="L1379" s="64"/>
      <c r="M1379" s="103"/>
      <c r="O1379" s="3"/>
    </row>
    <row r="1380" spans="1:15" s="2" customFormat="1" hidden="1" x14ac:dyDescent="0.25">
      <c r="A1380" s="106"/>
      <c r="B1380" s="108"/>
      <c r="C1380" s="111"/>
      <c r="D1380" s="97"/>
      <c r="E1380" s="97"/>
      <c r="F1380" s="97"/>
      <c r="G1380" s="97"/>
      <c r="H1380" s="51" t="s">
        <v>9</v>
      </c>
      <c r="I1380" s="80">
        <v>0</v>
      </c>
      <c r="J1380" s="80">
        <v>0</v>
      </c>
      <c r="K1380" s="64">
        <v>0</v>
      </c>
      <c r="L1380" s="64">
        <v>0</v>
      </c>
      <c r="M1380" s="103"/>
      <c r="O1380" s="3"/>
    </row>
    <row r="1381" spans="1:15" s="2" customFormat="1" hidden="1" x14ac:dyDescent="0.25">
      <c r="A1381" s="106"/>
      <c r="B1381" s="108"/>
      <c r="C1381" s="111"/>
      <c r="D1381" s="97"/>
      <c r="E1381" s="97"/>
      <c r="F1381" s="97"/>
      <c r="G1381" s="97"/>
      <c r="H1381" s="51" t="s">
        <v>16</v>
      </c>
      <c r="I1381" s="80"/>
      <c r="J1381" s="80"/>
      <c r="K1381" s="64"/>
      <c r="L1381" s="64"/>
      <c r="M1381" s="103"/>
      <c r="O1381" s="3"/>
    </row>
    <row r="1382" spans="1:15" s="2" customFormat="1" hidden="1" x14ac:dyDescent="0.25">
      <c r="A1382" s="106"/>
      <c r="B1382" s="108"/>
      <c r="C1382" s="111"/>
      <c r="D1382" s="97"/>
      <c r="E1382" s="97"/>
      <c r="F1382" s="97"/>
      <c r="G1382" s="97"/>
      <c r="H1382" s="51" t="s">
        <v>17</v>
      </c>
      <c r="I1382" s="80"/>
      <c r="J1382" s="80"/>
      <c r="K1382" s="64"/>
      <c r="L1382" s="64"/>
      <c r="M1382" s="103"/>
      <c r="O1382" s="3"/>
    </row>
    <row r="1383" spans="1:15" s="2" customFormat="1" ht="16.5" hidden="1" customHeight="1" x14ac:dyDescent="0.25">
      <c r="A1383" s="107"/>
      <c r="B1383" s="109"/>
      <c r="C1383" s="112"/>
      <c r="D1383" s="98"/>
      <c r="E1383" s="98"/>
      <c r="F1383" s="98"/>
      <c r="G1383" s="98"/>
      <c r="H1383" s="51" t="s">
        <v>13</v>
      </c>
      <c r="I1383" s="80"/>
      <c r="J1383" s="80"/>
      <c r="K1383" s="64"/>
      <c r="L1383" s="64"/>
      <c r="M1383" s="104"/>
      <c r="O1383" s="3"/>
    </row>
    <row r="1384" spans="1:15" s="2" customFormat="1" ht="16.5" hidden="1" customHeight="1" x14ac:dyDescent="0.25">
      <c r="A1384" s="105" t="s">
        <v>448</v>
      </c>
      <c r="B1384" s="102" t="s">
        <v>449</v>
      </c>
      <c r="C1384" s="110" t="s">
        <v>244</v>
      </c>
      <c r="D1384" s="96">
        <v>42370</v>
      </c>
      <c r="E1384" s="96">
        <v>42735</v>
      </c>
      <c r="F1384" s="96">
        <v>42370</v>
      </c>
      <c r="G1384" s="96">
        <v>42735</v>
      </c>
      <c r="H1384" s="51" t="s">
        <v>1</v>
      </c>
      <c r="I1384" s="80">
        <f>SUM(I1385:I1390)</f>
        <v>157.5</v>
      </c>
      <c r="J1384" s="80">
        <f>SUM(J1385:J1390)</f>
        <v>157.45599999999999</v>
      </c>
      <c r="K1384" s="64">
        <f t="shared" si="212"/>
        <v>99.972063492063484</v>
      </c>
      <c r="L1384" s="64">
        <f t="shared" ref="L1384" si="221">I1384-J1384</f>
        <v>4.4000000000011141E-2</v>
      </c>
      <c r="M1384" s="102" t="s">
        <v>458</v>
      </c>
      <c r="O1384" s="3"/>
    </row>
    <row r="1385" spans="1:15" s="2" customFormat="1" hidden="1" x14ac:dyDescent="0.25">
      <c r="A1385" s="106"/>
      <c r="B1385" s="108"/>
      <c r="C1385" s="111"/>
      <c r="D1385" s="97"/>
      <c r="E1385" s="97"/>
      <c r="F1385" s="97"/>
      <c r="G1385" s="97"/>
      <c r="H1385" s="51" t="s">
        <v>14</v>
      </c>
      <c r="I1385" s="80"/>
      <c r="J1385" s="80"/>
      <c r="K1385" s="64"/>
      <c r="L1385" s="64"/>
      <c r="M1385" s="103"/>
      <c r="O1385" s="3"/>
    </row>
    <row r="1386" spans="1:15" s="2" customFormat="1" hidden="1" x14ac:dyDescent="0.25">
      <c r="A1386" s="106"/>
      <c r="B1386" s="108"/>
      <c r="C1386" s="111"/>
      <c r="D1386" s="97"/>
      <c r="E1386" s="97"/>
      <c r="F1386" s="97"/>
      <c r="G1386" s="97"/>
      <c r="H1386" s="51" t="s">
        <v>15</v>
      </c>
      <c r="I1386" s="80">
        <v>157.5</v>
      </c>
      <c r="J1386" s="80">
        <v>157.45599999999999</v>
      </c>
      <c r="K1386" s="64">
        <f t="shared" si="212"/>
        <v>99.972063492063484</v>
      </c>
      <c r="L1386" s="64"/>
      <c r="M1386" s="103"/>
      <c r="O1386" s="3"/>
    </row>
    <row r="1387" spans="1:15" s="2" customFormat="1" hidden="1" x14ac:dyDescent="0.25">
      <c r="A1387" s="106"/>
      <c r="B1387" s="108"/>
      <c r="C1387" s="111"/>
      <c r="D1387" s="97"/>
      <c r="E1387" s="97"/>
      <c r="F1387" s="97"/>
      <c r="G1387" s="97"/>
      <c r="H1387" s="51" t="s">
        <v>9</v>
      </c>
      <c r="I1387" s="80"/>
      <c r="J1387" s="80"/>
      <c r="K1387" s="64"/>
      <c r="L1387" s="64">
        <v>0</v>
      </c>
      <c r="M1387" s="103"/>
      <c r="O1387" s="3"/>
    </row>
    <row r="1388" spans="1:15" s="2" customFormat="1" hidden="1" x14ac:dyDescent="0.25">
      <c r="A1388" s="106"/>
      <c r="B1388" s="108"/>
      <c r="C1388" s="111"/>
      <c r="D1388" s="97"/>
      <c r="E1388" s="97"/>
      <c r="F1388" s="97"/>
      <c r="G1388" s="97"/>
      <c r="H1388" s="51" t="s">
        <v>16</v>
      </c>
      <c r="I1388" s="80"/>
      <c r="J1388" s="80"/>
      <c r="K1388" s="64"/>
      <c r="L1388" s="64"/>
      <c r="M1388" s="103"/>
      <c r="O1388" s="3"/>
    </row>
    <row r="1389" spans="1:15" s="2" customFormat="1" hidden="1" x14ac:dyDescent="0.25">
      <c r="A1389" s="106"/>
      <c r="B1389" s="108"/>
      <c r="C1389" s="111"/>
      <c r="D1389" s="97"/>
      <c r="E1389" s="97"/>
      <c r="F1389" s="97"/>
      <c r="G1389" s="97"/>
      <c r="H1389" s="51" t="s">
        <v>17</v>
      </c>
      <c r="I1389" s="80"/>
      <c r="J1389" s="80"/>
      <c r="K1389" s="64"/>
      <c r="L1389" s="64"/>
      <c r="M1389" s="103"/>
      <c r="O1389" s="3"/>
    </row>
    <row r="1390" spans="1:15" s="2" customFormat="1" ht="16.5" hidden="1" customHeight="1" x14ac:dyDescent="0.25">
      <c r="A1390" s="107"/>
      <c r="B1390" s="109"/>
      <c r="C1390" s="112"/>
      <c r="D1390" s="98"/>
      <c r="E1390" s="98"/>
      <c r="F1390" s="98"/>
      <c r="G1390" s="98"/>
      <c r="H1390" s="51" t="s">
        <v>13</v>
      </c>
      <c r="I1390" s="80"/>
      <c r="J1390" s="80"/>
      <c r="K1390" s="64"/>
      <c r="L1390" s="64"/>
      <c r="M1390" s="104"/>
      <c r="O1390" s="3"/>
    </row>
    <row r="1391" spans="1:15" s="2" customFormat="1" ht="16.5" hidden="1" customHeight="1" x14ac:dyDescent="0.25">
      <c r="A1391" s="105" t="s">
        <v>495</v>
      </c>
      <c r="B1391" s="113" t="s">
        <v>496</v>
      </c>
      <c r="C1391" s="110" t="s">
        <v>244</v>
      </c>
      <c r="D1391" s="96">
        <v>42370</v>
      </c>
      <c r="E1391" s="96">
        <v>42735</v>
      </c>
      <c r="F1391" s="96">
        <v>42370</v>
      </c>
      <c r="G1391" s="96">
        <v>42735</v>
      </c>
      <c r="H1391" s="51" t="s">
        <v>1</v>
      </c>
      <c r="I1391" s="80">
        <f>SUM(I1392:I1397)</f>
        <v>559.69799999999998</v>
      </c>
      <c r="J1391" s="80">
        <f>SUM(J1392:J1397)</f>
        <v>559.69799999999998</v>
      </c>
      <c r="K1391" s="64">
        <f t="shared" ref="K1391" si="222">J1391/I1391*100</f>
        <v>100</v>
      </c>
      <c r="L1391" s="64">
        <f t="shared" ref="L1391" si="223">I1391-J1391</f>
        <v>0</v>
      </c>
      <c r="M1391" s="102" t="s">
        <v>458</v>
      </c>
      <c r="O1391" s="3"/>
    </row>
    <row r="1392" spans="1:15" s="2" customFormat="1" hidden="1" x14ac:dyDescent="0.25">
      <c r="A1392" s="106"/>
      <c r="B1392" s="114"/>
      <c r="C1392" s="111"/>
      <c r="D1392" s="97"/>
      <c r="E1392" s="97"/>
      <c r="F1392" s="97"/>
      <c r="G1392" s="97"/>
      <c r="H1392" s="51" t="s">
        <v>14</v>
      </c>
      <c r="I1392" s="80"/>
      <c r="J1392" s="80"/>
      <c r="K1392" s="64"/>
      <c r="L1392" s="64"/>
      <c r="M1392" s="103"/>
      <c r="O1392" s="3"/>
    </row>
    <row r="1393" spans="1:15" s="2" customFormat="1" hidden="1" x14ac:dyDescent="0.25">
      <c r="A1393" s="106"/>
      <c r="B1393" s="114"/>
      <c r="C1393" s="111"/>
      <c r="D1393" s="97"/>
      <c r="E1393" s="97"/>
      <c r="F1393" s="97"/>
      <c r="G1393" s="97"/>
      <c r="H1393" s="51" t="s">
        <v>15</v>
      </c>
      <c r="I1393" s="80"/>
      <c r="J1393" s="80"/>
      <c r="K1393" s="64"/>
      <c r="L1393" s="64"/>
      <c r="M1393" s="103"/>
      <c r="O1393" s="3"/>
    </row>
    <row r="1394" spans="1:15" s="2" customFormat="1" hidden="1" x14ac:dyDescent="0.25">
      <c r="A1394" s="106"/>
      <c r="B1394" s="114"/>
      <c r="C1394" s="111"/>
      <c r="D1394" s="97"/>
      <c r="E1394" s="97"/>
      <c r="F1394" s="97"/>
      <c r="G1394" s="97"/>
      <c r="H1394" s="51" t="s">
        <v>9</v>
      </c>
      <c r="I1394" s="80">
        <v>559.69799999999998</v>
      </c>
      <c r="J1394" s="80">
        <v>559.69799999999998</v>
      </c>
      <c r="K1394" s="64">
        <f t="shared" ref="K1394" si="224">J1394/I1394*100</f>
        <v>100</v>
      </c>
      <c r="L1394" s="64">
        <v>0</v>
      </c>
      <c r="M1394" s="103"/>
      <c r="O1394" s="3"/>
    </row>
    <row r="1395" spans="1:15" s="2" customFormat="1" hidden="1" x14ac:dyDescent="0.25">
      <c r="A1395" s="106"/>
      <c r="B1395" s="114"/>
      <c r="C1395" s="111"/>
      <c r="D1395" s="97"/>
      <c r="E1395" s="97"/>
      <c r="F1395" s="97"/>
      <c r="G1395" s="97"/>
      <c r="H1395" s="51" t="s">
        <v>16</v>
      </c>
      <c r="I1395" s="80"/>
      <c r="J1395" s="80"/>
      <c r="K1395" s="64"/>
      <c r="L1395" s="64"/>
      <c r="M1395" s="103"/>
      <c r="O1395" s="3"/>
    </row>
    <row r="1396" spans="1:15" s="2" customFormat="1" hidden="1" x14ac:dyDescent="0.25">
      <c r="A1396" s="106"/>
      <c r="B1396" s="114"/>
      <c r="C1396" s="111"/>
      <c r="D1396" s="97"/>
      <c r="E1396" s="97"/>
      <c r="F1396" s="97"/>
      <c r="G1396" s="97"/>
      <c r="H1396" s="51" t="s">
        <v>17</v>
      </c>
      <c r="I1396" s="80"/>
      <c r="J1396" s="80"/>
      <c r="K1396" s="64"/>
      <c r="L1396" s="64"/>
      <c r="M1396" s="103"/>
      <c r="O1396" s="3"/>
    </row>
    <row r="1397" spans="1:15" s="2" customFormat="1" ht="16.5" hidden="1" customHeight="1" x14ac:dyDescent="0.25">
      <c r="A1397" s="107"/>
      <c r="B1397" s="115"/>
      <c r="C1397" s="112"/>
      <c r="D1397" s="98"/>
      <c r="E1397" s="98"/>
      <c r="F1397" s="98"/>
      <c r="G1397" s="98"/>
      <c r="H1397" s="51" t="s">
        <v>13</v>
      </c>
      <c r="I1397" s="80"/>
      <c r="J1397" s="80"/>
      <c r="K1397" s="64"/>
      <c r="L1397" s="64"/>
      <c r="M1397" s="104"/>
      <c r="O1397" s="3"/>
    </row>
    <row r="1398" spans="1:15" s="2" customFormat="1" ht="16.5" hidden="1" customHeight="1" x14ac:dyDescent="0.25">
      <c r="A1398" s="105" t="s">
        <v>450</v>
      </c>
      <c r="B1398" s="102" t="s">
        <v>451</v>
      </c>
      <c r="C1398" s="110" t="s">
        <v>244</v>
      </c>
      <c r="D1398" s="96">
        <v>42370</v>
      </c>
      <c r="E1398" s="96">
        <v>42735</v>
      </c>
      <c r="F1398" s="96">
        <v>42370</v>
      </c>
      <c r="G1398" s="96">
        <v>42735</v>
      </c>
      <c r="H1398" s="51" t="s">
        <v>1</v>
      </c>
      <c r="I1398" s="80">
        <f>SUM(I1399:I1404)</f>
        <v>869.98</v>
      </c>
      <c r="J1398" s="80">
        <f>SUM(J1399:J1404)</f>
        <v>869.98</v>
      </c>
      <c r="K1398" s="64">
        <f t="shared" si="212"/>
        <v>100</v>
      </c>
      <c r="L1398" s="64">
        <f t="shared" ref="L1398" si="225">I1398-J1398</f>
        <v>0</v>
      </c>
      <c r="M1398" s="102"/>
      <c r="O1398" s="3"/>
    </row>
    <row r="1399" spans="1:15" s="2" customFormat="1" hidden="1" x14ac:dyDescent="0.25">
      <c r="A1399" s="106"/>
      <c r="B1399" s="108"/>
      <c r="C1399" s="111"/>
      <c r="D1399" s="97"/>
      <c r="E1399" s="97"/>
      <c r="F1399" s="97"/>
      <c r="G1399" s="97"/>
      <c r="H1399" s="51" t="s">
        <v>14</v>
      </c>
      <c r="I1399" s="80"/>
      <c r="J1399" s="80"/>
      <c r="K1399" s="64"/>
      <c r="L1399" s="64"/>
      <c r="M1399" s="103"/>
      <c r="O1399" s="3"/>
    </row>
    <row r="1400" spans="1:15" s="2" customFormat="1" hidden="1" x14ac:dyDescent="0.25">
      <c r="A1400" s="106"/>
      <c r="B1400" s="108"/>
      <c r="C1400" s="111"/>
      <c r="D1400" s="97"/>
      <c r="E1400" s="97"/>
      <c r="F1400" s="97"/>
      <c r="G1400" s="97"/>
      <c r="H1400" s="51" t="s">
        <v>15</v>
      </c>
      <c r="I1400" s="80"/>
      <c r="J1400" s="80"/>
      <c r="K1400" s="64"/>
      <c r="L1400" s="64"/>
      <c r="M1400" s="103"/>
      <c r="O1400" s="3"/>
    </row>
    <row r="1401" spans="1:15" s="2" customFormat="1" hidden="1" x14ac:dyDescent="0.25">
      <c r="A1401" s="106"/>
      <c r="B1401" s="108"/>
      <c r="C1401" s="111"/>
      <c r="D1401" s="97"/>
      <c r="E1401" s="97"/>
      <c r="F1401" s="97"/>
      <c r="G1401" s="97"/>
      <c r="H1401" s="51" t="s">
        <v>9</v>
      </c>
      <c r="I1401" s="80">
        <v>869.98</v>
      </c>
      <c r="J1401" s="80">
        <v>869.98</v>
      </c>
      <c r="K1401" s="64">
        <f t="shared" ref="K1401" si="226">J1401/I1401*100</f>
        <v>100</v>
      </c>
      <c r="L1401" s="64">
        <v>0</v>
      </c>
      <c r="M1401" s="103"/>
      <c r="O1401" s="3"/>
    </row>
    <row r="1402" spans="1:15" s="2" customFormat="1" hidden="1" x14ac:dyDescent="0.25">
      <c r="A1402" s="106"/>
      <c r="B1402" s="108"/>
      <c r="C1402" s="111"/>
      <c r="D1402" s="97"/>
      <c r="E1402" s="97"/>
      <c r="F1402" s="97"/>
      <c r="G1402" s="97"/>
      <c r="H1402" s="51" t="s">
        <v>16</v>
      </c>
      <c r="I1402" s="80"/>
      <c r="J1402" s="80"/>
      <c r="K1402" s="64"/>
      <c r="L1402" s="64"/>
      <c r="M1402" s="103"/>
      <c r="O1402" s="3"/>
    </row>
    <row r="1403" spans="1:15" s="2" customFormat="1" hidden="1" x14ac:dyDescent="0.25">
      <c r="A1403" s="106"/>
      <c r="B1403" s="108"/>
      <c r="C1403" s="111"/>
      <c r="D1403" s="97"/>
      <c r="E1403" s="97"/>
      <c r="F1403" s="97"/>
      <c r="G1403" s="97"/>
      <c r="H1403" s="51" t="s">
        <v>17</v>
      </c>
      <c r="I1403" s="80"/>
      <c r="J1403" s="80"/>
      <c r="K1403" s="64"/>
      <c r="L1403" s="64"/>
      <c r="M1403" s="103"/>
      <c r="O1403" s="3"/>
    </row>
    <row r="1404" spans="1:15" s="2" customFormat="1" ht="16.5" hidden="1" customHeight="1" x14ac:dyDescent="0.25">
      <c r="A1404" s="107"/>
      <c r="B1404" s="109"/>
      <c r="C1404" s="112"/>
      <c r="D1404" s="98"/>
      <c r="E1404" s="98"/>
      <c r="F1404" s="98"/>
      <c r="G1404" s="98"/>
      <c r="H1404" s="51" t="s">
        <v>13</v>
      </c>
      <c r="I1404" s="80"/>
      <c r="J1404" s="80"/>
      <c r="K1404" s="64"/>
      <c r="L1404" s="64"/>
      <c r="M1404" s="104"/>
      <c r="O1404" s="3"/>
    </row>
    <row r="1405" spans="1:15" s="2" customFormat="1" ht="16.5" hidden="1" customHeight="1" x14ac:dyDescent="0.25">
      <c r="A1405" s="131" t="s">
        <v>332</v>
      </c>
      <c r="B1405" s="177" t="s">
        <v>65</v>
      </c>
      <c r="C1405" s="125" t="s">
        <v>378</v>
      </c>
      <c r="D1405" s="96">
        <v>42370</v>
      </c>
      <c r="E1405" s="96">
        <v>42735</v>
      </c>
      <c r="F1405" s="96">
        <v>42370</v>
      </c>
      <c r="G1405" s="96">
        <v>42735</v>
      </c>
      <c r="H1405" s="40" t="s">
        <v>1</v>
      </c>
      <c r="I1405" s="78">
        <f>SUM(I1406:I1411)</f>
        <v>0</v>
      </c>
      <c r="J1405" s="78">
        <f>SUM(J1406:J1411)</f>
        <v>0</v>
      </c>
      <c r="K1405" s="57">
        <v>0</v>
      </c>
      <c r="L1405" s="57"/>
      <c r="M1405" s="177" t="s">
        <v>104</v>
      </c>
      <c r="O1405" s="3"/>
    </row>
    <row r="1406" spans="1:15" s="2" customFormat="1" hidden="1" x14ac:dyDescent="0.25">
      <c r="A1406" s="132"/>
      <c r="B1406" s="178"/>
      <c r="C1406" s="126"/>
      <c r="D1406" s="97"/>
      <c r="E1406" s="97"/>
      <c r="F1406" s="97"/>
      <c r="G1406" s="97"/>
      <c r="H1406" s="40" t="s">
        <v>14</v>
      </c>
      <c r="I1406" s="78"/>
      <c r="J1406" s="78"/>
      <c r="K1406" s="57"/>
      <c r="L1406" s="57"/>
      <c r="M1406" s="178"/>
      <c r="O1406" s="3"/>
    </row>
    <row r="1407" spans="1:15" s="2" customFormat="1" hidden="1" x14ac:dyDescent="0.25">
      <c r="A1407" s="132"/>
      <c r="B1407" s="178"/>
      <c r="C1407" s="126"/>
      <c r="D1407" s="97"/>
      <c r="E1407" s="97"/>
      <c r="F1407" s="97"/>
      <c r="G1407" s="97"/>
      <c r="H1407" s="40" t="s">
        <v>15</v>
      </c>
      <c r="I1407" s="78"/>
      <c r="J1407" s="78"/>
      <c r="K1407" s="57"/>
      <c r="L1407" s="57"/>
      <c r="M1407" s="178"/>
      <c r="O1407" s="3"/>
    </row>
    <row r="1408" spans="1:15" s="2" customFormat="1" hidden="1" x14ac:dyDescent="0.25">
      <c r="A1408" s="132"/>
      <c r="B1408" s="178"/>
      <c r="C1408" s="126"/>
      <c r="D1408" s="97"/>
      <c r="E1408" s="97"/>
      <c r="F1408" s="97"/>
      <c r="G1408" s="97"/>
      <c r="H1408" s="40" t="s">
        <v>9</v>
      </c>
      <c r="I1408" s="78">
        <v>0</v>
      </c>
      <c r="J1408" s="78">
        <v>0</v>
      </c>
      <c r="K1408" s="57"/>
      <c r="L1408" s="57"/>
      <c r="M1408" s="178"/>
      <c r="O1408" s="3"/>
    </row>
    <row r="1409" spans="1:15" s="2" customFormat="1" hidden="1" x14ac:dyDescent="0.25">
      <c r="A1409" s="132"/>
      <c r="B1409" s="178"/>
      <c r="C1409" s="126"/>
      <c r="D1409" s="97"/>
      <c r="E1409" s="97"/>
      <c r="F1409" s="97"/>
      <c r="G1409" s="97"/>
      <c r="H1409" s="40" t="s">
        <v>16</v>
      </c>
      <c r="I1409" s="78"/>
      <c r="J1409" s="78"/>
      <c r="K1409" s="57"/>
      <c r="L1409" s="57"/>
      <c r="M1409" s="178"/>
      <c r="O1409" s="3"/>
    </row>
    <row r="1410" spans="1:15" s="2" customFormat="1" hidden="1" x14ac:dyDescent="0.25">
      <c r="A1410" s="132"/>
      <c r="B1410" s="178"/>
      <c r="C1410" s="126"/>
      <c r="D1410" s="97"/>
      <c r="E1410" s="97"/>
      <c r="F1410" s="97"/>
      <c r="G1410" s="97"/>
      <c r="H1410" s="40" t="s">
        <v>17</v>
      </c>
      <c r="I1410" s="78"/>
      <c r="J1410" s="78"/>
      <c r="K1410" s="57"/>
      <c r="L1410" s="57"/>
      <c r="M1410" s="178"/>
      <c r="O1410" s="3"/>
    </row>
    <row r="1411" spans="1:15" s="2" customFormat="1" hidden="1" x14ac:dyDescent="0.25">
      <c r="A1411" s="133"/>
      <c r="B1411" s="179"/>
      <c r="C1411" s="127"/>
      <c r="D1411" s="98"/>
      <c r="E1411" s="98"/>
      <c r="F1411" s="98"/>
      <c r="G1411" s="98"/>
      <c r="H1411" s="40" t="s">
        <v>13</v>
      </c>
      <c r="I1411" s="78"/>
      <c r="J1411" s="78"/>
      <c r="K1411" s="57"/>
      <c r="L1411" s="57"/>
      <c r="M1411" s="179"/>
      <c r="O1411" s="3"/>
    </row>
    <row r="1412" spans="1:15" s="2" customFormat="1" ht="16.5" hidden="1" customHeight="1" x14ac:dyDescent="0.25">
      <c r="A1412" s="131" t="s">
        <v>49</v>
      </c>
      <c r="B1412" s="177" t="s">
        <v>307</v>
      </c>
      <c r="C1412" s="125" t="s">
        <v>60</v>
      </c>
      <c r="D1412" s="96">
        <v>42370</v>
      </c>
      <c r="E1412" s="96">
        <v>42735</v>
      </c>
      <c r="F1412" s="96">
        <v>42370</v>
      </c>
      <c r="G1412" s="96">
        <v>42735</v>
      </c>
      <c r="H1412" s="40" t="s">
        <v>1</v>
      </c>
      <c r="I1412" s="78">
        <f>SUM(I1413:I1418)</f>
        <v>52560.162999999993</v>
      </c>
      <c r="J1412" s="78">
        <f>SUM(J1413:J1418)</f>
        <v>52327.910600000003</v>
      </c>
      <c r="K1412" s="57">
        <f t="shared" ref="K1412:K1416" si="227">J1412/I1412*100</f>
        <v>99.558120852859616</v>
      </c>
      <c r="L1412" s="57">
        <f t="shared" ref="L1412:L1426" si="228">I1412-J1412</f>
        <v>232.2523999999903</v>
      </c>
      <c r="M1412" s="177" t="s">
        <v>94</v>
      </c>
      <c r="O1412" s="3"/>
    </row>
    <row r="1413" spans="1:15" s="2" customFormat="1" hidden="1" x14ac:dyDescent="0.25">
      <c r="A1413" s="132"/>
      <c r="B1413" s="178"/>
      <c r="C1413" s="126"/>
      <c r="D1413" s="97"/>
      <c r="E1413" s="97"/>
      <c r="F1413" s="97"/>
      <c r="G1413" s="97"/>
      <c r="H1413" s="40" t="s">
        <v>14</v>
      </c>
      <c r="I1413" s="78">
        <v>25.8</v>
      </c>
      <c r="J1413" s="78">
        <v>25.8</v>
      </c>
      <c r="K1413" s="57">
        <f t="shared" si="227"/>
        <v>100</v>
      </c>
      <c r="L1413" s="57">
        <f t="shared" si="228"/>
        <v>0</v>
      </c>
      <c r="M1413" s="178"/>
      <c r="O1413" s="3"/>
    </row>
    <row r="1414" spans="1:15" s="2" customFormat="1" hidden="1" x14ac:dyDescent="0.25">
      <c r="A1414" s="132"/>
      <c r="B1414" s="178"/>
      <c r="C1414" s="126"/>
      <c r="D1414" s="97"/>
      <c r="E1414" s="97"/>
      <c r="F1414" s="97"/>
      <c r="G1414" s="97"/>
      <c r="H1414" s="40" t="s">
        <v>15</v>
      </c>
      <c r="I1414" s="78">
        <v>3544.2</v>
      </c>
      <c r="J1414" s="78">
        <f>122.2+2079+1128+208+7</f>
        <v>3544.2</v>
      </c>
      <c r="K1414" s="57">
        <f t="shared" si="227"/>
        <v>100</v>
      </c>
      <c r="L1414" s="57">
        <f t="shared" si="228"/>
        <v>0</v>
      </c>
      <c r="M1414" s="178"/>
      <c r="O1414" s="3"/>
    </row>
    <row r="1415" spans="1:15" s="2" customFormat="1" hidden="1" x14ac:dyDescent="0.25">
      <c r="A1415" s="132"/>
      <c r="B1415" s="178"/>
      <c r="C1415" s="126"/>
      <c r="D1415" s="97"/>
      <c r="E1415" s="97"/>
      <c r="F1415" s="97"/>
      <c r="G1415" s="97"/>
      <c r="H1415" s="40" t="s">
        <v>9</v>
      </c>
      <c r="I1415" s="78">
        <f>80+1316.634+991.53+2406.86+20597.106+10773.143+1224.83+7849.48+1731.45</f>
        <v>46971.032999999996</v>
      </c>
      <c r="J1415" s="78">
        <f>1316.634+991.315+2357.258+10737.534+1224.417+7849.382+1594.206+80+20588.035-0.0004</f>
        <v>46738.780600000006</v>
      </c>
      <c r="K1415" s="57">
        <f t="shared" si="227"/>
        <v>99.505541213028053</v>
      </c>
      <c r="L1415" s="57">
        <f t="shared" si="228"/>
        <v>232.2523999999903</v>
      </c>
      <c r="M1415" s="178"/>
      <c r="O1415" s="3"/>
    </row>
    <row r="1416" spans="1:15" s="2" customFormat="1" hidden="1" x14ac:dyDescent="0.25">
      <c r="A1416" s="132"/>
      <c r="B1416" s="178"/>
      <c r="C1416" s="126"/>
      <c r="D1416" s="97"/>
      <c r="E1416" s="97"/>
      <c r="F1416" s="97"/>
      <c r="G1416" s="97"/>
      <c r="H1416" s="40" t="s">
        <v>16</v>
      </c>
      <c r="I1416" s="78">
        <v>2019.13</v>
      </c>
      <c r="J1416" s="78">
        <v>2019.13</v>
      </c>
      <c r="K1416" s="57">
        <f t="shared" si="227"/>
        <v>100</v>
      </c>
      <c r="L1416" s="57">
        <f t="shared" si="228"/>
        <v>0</v>
      </c>
      <c r="M1416" s="178"/>
      <c r="O1416" s="3"/>
    </row>
    <row r="1417" spans="1:15" s="2" customFormat="1" hidden="1" x14ac:dyDescent="0.25">
      <c r="A1417" s="132"/>
      <c r="B1417" s="178"/>
      <c r="C1417" s="126"/>
      <c r="D1417" s="97"/>
      <c r="E1417" s="97"/>
      <c r="F1417" s="97"/>
      <c r="G1417" s="97"/>
      <c r="H1417" s="40" t="s">
        <v>17</v>
      </c>
      <c r="I1417" s="78"/>
      <c r="J1417" s="78"/>
      <c r="K1417" s="57"/>
      <c r="L1417" s="57"/>
      <c r="M1417" s="178"/>
      <c r="O1417" s="3"/>
    </row>
    <row r="1418" spans="1:15" s="2" customFormat="1" ht="17.25" hidden="1" customHeight="1" x14ac:dyDescent="0.25">
      <c r="A1418" s="133"/>
      <c r="B1418" s="179"/>
      <c r="C1418" s="127"/>
      <c r="D1418" s="98"/>
      <c r="E1418" s="98"/>
      <c r="F1418" s="98"/>
      <c r="G1418" s="98"/>
      <c r="H1418" s="40" t="s">
        <v>13</v>
      </c>
      <c r="I1418" s="78"/>
      <c r="J1418" s="78"/>
      <c r="K1418" s="57"/>
      <c r="L1418" s="57"/>
      <c r="M1418" s="179"/>
      <c r="O1418" s="3"/>
    </row>
    <row r="1419" spans="1:15" s="2" customFormat="1" ht="16.5" hidden="1" customHeight="1" x14ac:dyDescent="0.25">
      <c r="A1419" s="131" t="s">
        <v>64</v>
      </c>
      <c r="B1419" s="177" t="s">
        <v>308</v>
      </c>
      <c r="C1419" s="125" t="s">
        <v>62</v>
      </c>
      <c r="D1419" s="96">
        <v>42370</v>
      </c>
      <c r="E1419" s="96">
        <v>42735</v>
      </c>
      <c r="F1419" s="96">
        <v>42370</v>
      </c>
      <c r="G1419" s="96">
        <v>42735</v>
      </c>
      <c r="H1419" s="40" t="s">
        <v>1</v>
      </c>
      <c r="I1419" s="78">
        <f>SUM(I1420:I1425)</f>
        <v>74.998999999999995</v>
      </c>
      <c r="J1419" s="78">
        <f>SUM(J1420:J1425)</f>
        <v>74.400000000000006</v>
      </c>
      <c r="K1419" s="57">
        <f>J1419/I1419*100</f>
        <v>99.201322684302468</v>
      </c>
      <c r="L1419" s="57"/>
      <c r="M1419" s="177" t="s">
        <v>317</v>
      </c>
      <c r="O1419" s="3"/>
    </row>
    <row r="1420" spans="1:15" s="2" customFormat="1" hidden="1" x14ac:dyDescent="0.25">
      <c r="A1420" s="132"/>
      <c r="B1420" s="178"/>
      <c r="C1420" s="126"/>
      <c r="D1420" s="97"/>
      <c r="E1420" s="97"/>
      <c r="F1420" s="97"/>
      <c r="G1420" s="97"/>
      <c r="H1420" s="40" t="s">
        <v>14</v>
      </c>
      <c r="I1420" s="78"/>
      <c r="J1420" s="78"/>
      <c r="K1420" s="57"/>
      <c r="L1420" s="57"/>
      <c r="M1420" s="178"/>
      <c r="O1420" s="3"/>
    </row>
    <row r="1421" spans="1:15" s="2" customFormat="1" hidden="1" x14ac:dyDescent="0.25">
      <c r="A1421" s="132"/>
      <c r="B1421" s="178"/>
      <c r="C1421" s="126"/>
      <c r="D1421" s="97"/>
      <c r="E1421" s="97"/>
      <c r="F1421" s="97"/>
      <c r="G1421" s="97"/>
      <c r="H1421" s="40" t="s">
        <v>15</v>
      </c>
      <c r="I1421" s="78">
        <v>74.239999999999995</v>
      </c>
      <c r="J1421" s="78">
        <v>73.656000000000006</v>
      </c>
      <c r="K1421" s="57">
        <f t="shared" ref="K1421:K1422" si="229">J1421/I1421*100</f>
        <v>99.213362068965523</v>
      </c>
      <c r="L1421" s="57"/>
      <c r="M1421" s="178"/>
      <c r="O1421" s="3"/>
    </row>
    <row r="1422" spans="1:15" s="2" customFormat="1" hidden="1" x14ac:dyDescent="0.25">
      <c r="A1422" s="132"/>
      <c r="B1422" s="178"/>
      <c r="C1422" s="126"/>
      <c r="D1422" s="97"/>
      <c r="E1422" s="97"/>
      <c r="F1422" s="97"/>
      <c r="G1422" s="97"/>
      <c r="H1422" s="40" t="s">
        <v>9</v>
      </c>
      <c r="I1422" s="78">
        <v>0.75900000000000001</v>
      </c>
      <c r="J1422" s="78">
        <v>0.74399999999999999</v>
      </c>
      <c r="K1422" s="57">
        <f t="shared" si="229"/>
        <v>98.023715415019765</v>
      </c>
      <c r="L1422" s="57"/>
      <c r="M1422" s="178"/>
      <c r="O1422" s="3"/>
    </row>
    <row r="1423" spans="1:15" s="2" customFormat="1" hidden="1" x14ac:dyDescent="0.25">
      <c r="A1423" s="132"/>
      <c r="B1423" s="178"/>
      <c r="C1423" s="126"/>
      <c r="D1423" s="97"/>
      <c r="E1423" s="97"/>
      <c r="F1423" s="97"/>
      <c r="G1423" s="97"/>
      <c r="H1423" s="40" t="s">
        <v>16</v>
      </c>
      <c r="I1423" s="78"/>
      <c r="J1423" s="78"/>
      <c r="K1423" s="57"/>
      <c r="L1423" s="57"/>
      <c r="M1423" s="178"/>
      <c r="O1423" s="3"/>
    </row>
    <row r="1424" spans="1:15" s="2" customFormat="1" hidden="1" x14ac:dyDescent="0.25">
      <c r="A1424" s="132"/>
      <c r="B1424" s="178"/>
      <c r="C1424" s="126"/>
      <c r="D1424" s="97"/>
      <c r="E1424" s="97"/>
      <c r="F1424" s="97"/>
      <c r="G1424" s="97"/>
      <c r="H1424" s="40" t="s">
        <v>17</v>
      </c>
      <c r="I1424" s="78"/>
      <c r="J1424" s="78"/>
      <c r="K1424" s="57"/>
      <c r="L1424" s="57"/>
      <c r="M1424" s="178"/>
      <c r="O1424" s="3"/>
    </row>
    <row r="1425" spans="1:15" s="2" customFormat="1" hidden="1" x14ac:dyDescent="0.25">
      <c r="A1425" s="133"/>
      <c r="B1425" s="179"/>
      <c r="C1425" s="127"/>
      <c r="D1425" s="98"/>
      <c r="E1425" s="98"/>
      <c r="F1425" s="98"/>
      <c r="G1425" s="98"/>
      <c r="H1425" s="40" t="s">
        <v>13</v>
      </c>
      <c r="I1425" s="78"/>
      <c r="J1425" s="78"/>
      <c r="K1425" s="57"/>
      <c r="L1425" s="57"/>
      <c r="M1425" s="179"/>
      <c r="O1425" s="3"/>
    </row>
    <row r="1426" spans="1:15" s="41" customFormat="1" ht="16.5" hidden="1" customHeight="1" x14ac:dyDescent="0.25">
      <c r="A1426" s="131" t="s">
        <v>119</v>
      </c>
      <c r="B1426" s="177" t="s">
        <v>309</v>
      </c>
      <c r="C1426" s="125" t="s">
        <v>60</v>
      </c>
      <c r="D1426" s="122">
        <v>42370</v>
      </c>
      <c r="E1426" s="122">
        <v>42735</v>
      </c>
      <c r="F1426" s="122">
        <v>42370</v>
      </c>
      <c r="G1426" s="122">
        <v>42735</v>
      </c>
      <c r="H1426" s="40" t="s">
        <v>1</v>
      </c>
      <c r="I1426" s="78">
        <f>SUM(I1427:I1432)</f>
        <v>14023.138000000001</v>
      </c>
      <c r="J1426" s="78">
        <f>SUM(J1427:J1432)</f>
        <v>13225.24</v>
      </c>
      <c r="K1426" s="57">
        <f t="shared" ref="K1426:K1429" si="230">J1426/I1426*100</f>
        <v>94.310132297065024</v>
      </c>
      <c r="L1426" s="57">
        <f t="shared" si="228"/>
        <v>797.89800000000105</v>
      </c>
      <c r="M1426" s="177" t="s">
        <v>318</v>
      </c>
      <c r="O1426" s="42"/>
    </row>
    <row r="1427" spans="1:15" s="41" customFormat="1" hidden="1" x14ac:dyDescent="0.25">
      <c r="A1427" s="132"/>
      <c r="B1427" s="178"/>
      <c r="C1427" s="126"/>
      <c r="D1427" s="123"/>
      <c r="E1427" s="123"/>
      <c r="F1427" s="123"/>
      <c r="G1427" s="123"/>
      <c r="H1427" s="40" t="s">
        <v>14</v>
      </c>
      <c r="I1427" s="78"/>
      <c r="J1427" s="78"/>
      <c r="K1427" s="57"/>
      <c r="L1427" s="57"/>
      <c r="M1427" s="178"/>
      <c r="O1427" s="42"/>
    </row>
    <row r="1428" spans="1:15" s="41" customFormat="1" hidden="1" x14ac:dyDescent="0.25">
      <c r="A1428" s="132"/>
      <c r="B1428" s="178"/>
      <c r="C1428" s="126"/>
      <c r="D1428" s="123"/>
      <c r="E1428" s="123"/>
      <c r="F1428" s="123"/>
      <c r="G1428" s="123"/>
      <c r="H1428" s="40" t="s">
        <v>15</v>
      </c>
      <c r="I1428" s="78">
        <f>4226.2+7620+21.1+12.6</f>
        <v>11879.900000000001</v>
      </c>
      <c r="J1428" s="78">
        <f>6843.397+12.6+4226.005</f>
        <v>11082.002</v>
      </c>
      <c r="K1428" s="57">
        <f t="shared" ref="K1428" si="231">J1428/I1428*100</f>
        <v>93.283630333588661</v>
      </c>
      <c r="L1428" s="57">
        <f t="shared" ref="L1428:L1429" si="232">I1428-J1428</f>
        <v>797.89800000000105</v>
      </c>
      <c r="M1428" s="178"/>
      <c r="O1428" s="42"/>
    </row>
    <row r="1429" spans="1:15" s="41" customFormat="1" hidden="1" x14ac:dyDescent="0.25">
      <c r="A1429" s="132"/>
      <c r="B1429" s="178"/>
      <c r="C1429" s="126"/>
      <c r="D1429" s="123"/>
      <c r="E1429" s="123"/>
      <c r="F1429" s="123"/>
      <c r="G1429" s="123"/>
      <c r="H1429" s="40" t="s">
        <v>9</v>
      </c>
      <c r="I1429" s="78">
        <v>2143.2379999999998</v>
      </c>
      <c r="J1429" s="78">
        <v>2143.2379999999998</v>
      </c>
      <c r="K1429" s="57">
        <f t="shared" si="230"/>
        <v>100</v>
      </c>
      <c r="L1429" s="57">
        <f t="shared" si="232"/>
        <v>0</v>
      </c>
      <c r="M1429" s="178"/>
      <c r="O1429" s="42"/>
    </row>
    <row r="1430" spans="1:15" s="41" customFormat="1" hidden="1" x14ac:dyDescent="0.25">
      <c r="A1430" s="132"/>
      <c r="B1430" s="178"/>
      <c r="C1430" s="126"/>
      <c r="D1430" s="123"/>
      <c r="E1430" s="123"/>
      <c r="F1430" s="123"/>
      <c r="G1430" s="123"/>
      <c r="H1430" s="40" t="s">
        <v>16</v>
      </c>
      <c r="I1430" s="78"/>
      <c r="J1430" s="78"/>
      <c r="K1430" s="57"/>
      <c r="L1430" s="57"/>
      <c r="M1430" s="178"/>
      <c r="O1430" s="42"/>
    </row>
    <row r="1431" spans="1:15" s="41" customFormat="1" hidden="1" x14ac:dyDescent="0.25">
      <c r="A1431" s="132"/>
      <c r="B1431" s="178"/>
      <c r="C1431" s="126"/>
      <c r="D1431" s="123"/>
      <c r="E1431" s="123"/>
      <c r="F1431" s="123"/>
      <c r="G1431" s="123"/>
      <c r="H1431" s="40" t="s">
        <v>17</v>
      </c>
      <c r="I1431" s="78"/>
      <c r="J1431" s="78"/>
      <c r="K1431" s="57"/>
      <c r="L1431" s="57"/>
      <c r="M1431" s="178"/>
      <c r="O1431" s="42"/>
    </row>
    <row r="1432" spans="1:15" s="41" customFormat="1" hidden="1" x14ac:dyDescent="0.25">
      <c r="A1432" s="133"/>
      <c r="B1432" s="179"/>
      <c r="C1432" s="127"/>
      <c r="D1432" s="124"/>
      <c r="E1432" s="124"/>
      <c r="F1432" s="124"/>
      <c r="G1432" s="124"/>
      <c r="H1432" s="40" t="s">
        <v>13</v>
      </c>
      <c r="I1432" s="78"/>
      <c r="J1432" s="78"/>
      <c r="K1432" s="57"/>
      <c r="L1432" s="57"/>
      <c r="M1432" s="179"/>
      <c r="O1432" s="42"/>
    </row>
    <row r="1433" spans="1:15" s="41" customFormat="1" ht="22.5" hidden="1" customHeight="1" x14ac:dyDescent="0.25">
      <c r="A1433" s="131" t="s">
        <v>316</v>
      </c>
      <c r="B1433" s="177" t="s">
        <v>310</v>
      </c>
      <c r="C1433" s="125" t="s">
        <v>60</v>
      </c>
      <c r="D1433" s="122">
        <v>42370</v>
      </c>
      <c r="E1433" s="122">
        <v>42735</v>
      </c>
      <c r="F1433" s="122">
        <v>42370</v>
      </c>
      <c r="G1433" s="122">
        <v>42735</v>
      </c>
      <c r="H1433" s="40" t="s">
        <v>1</v>
      </c>
      <c r="I1433" s="78">
        <f>SUM(I1434:I1439)</f>
        <v>0</v>
      </c>
      <c r="J1433" s="74">
        <f>SUM(J1434:J1439)</f>
        <v>0</v>
      </c>
      <c r="K1433" s="57">
        <v>0</v>
      </c>
      <c r="L1433" s="57"/>
      <c r="M1433" s="177" t="s">
        <v>452</v>
      </c>
      <c r="O1433" s="42"/>
    </row>
    <row r="1434" spans="1:15" s="41" customFormat="1" hidden="1" x14ac:dyDescent="0.25">
      <c r="A1434" s="132"/>
      <c r="B1434" s="178"/>
      <c r="C1434" s="126"/>
      <c r="D1434" s="123"/>
      <c r="E1434" s="123"/>
      <c r="F1434" s="123"/>
      <c r="G1434" s="123"/>
      <c r="H1434" s="40" t="s">
        <v>14</v>
      </c>
      <c r="I1434" s="78"/>
      <c r="J1434" s="74"/>
      <c r="K1434" s="57"/>
      <c r="L1434" s="57"/>
      <c r="M1434" s="178"/>
      <c r="O1434" s="42"/>
    </row>
    <row r="1435" spans="1:15" s="41" customFormat="1" hidden="1" x14ac:dyDescent="0.25">
      <c r="A1435" s="132"/>
      <c r="B1435" s="178"/>
      <c r="C1435" s="126"/>
      <c r="D1435" s="123"/>
      <c r="E1435" s="123"/>
      <c r="F1435" s="123"/>
      <c r="G1435" s="123"/>
      <c r="H1435" s="40" t="s">
        <v>15</v>
      </c>
      <c r="I1435" s="78"/>
      <c r="J1435" s="74"/>
      <c r="K1435" s="57"/>
      <c r="L1435" s="57"/>
      <c r="M1435" s="178"/>
      <c r="O1435" s="42"/>
    </row>
    <row r="1436" spans="1:15" s="41" customFormat="1" hidden="1" x14ac:dyDescent="0.25">
      <c r="A1436" s="132"/>
      <c r="B1436" s="178"/>
      <c r="C1436" s="126"/>
      <c r="D1436" s="123"/>
      <c r="E1436" s="123"/>
      <c r="F1436" s="123"/>
      <c r="G1436" s="123"/>
      <c r="H1436" s="40" t="s">
        <v>9</v>
      </c>
      <c r="I1436" s="78">
        <v>0</v>
      </c>
      <c r="J1436" s="74">
        <v>0</v>
      </c>
      <c r="K1436" s="57">
        <v>0</v>
      </c>
      <c r="L1436" s="57"/>
      <c r="M1436" s="178"/>
      <c r="O1436" s="42"/>
    </row>
    <row r="1437" spans="1:15" s="41" customFormat="1" hidden="1" x14ac:dyDescent="0.25">
      <c r="A1437" s="132"/>
      <c r="B1437" s="178"/>
      <c r="C1437" s="126"/>
      <c r="D1437" s="123"/>
      <c r="E1437" s="123"/>
      <c r="F1437" s="123"/>
      <c r="G1437" s="123"/>
      <c r="H1437" s="40" t="s">
        <v>16</v>
      </c>
      <c r="I1437" s="78"/>
      <c r="J1437" s="74"/>
      <c r="K1437" s="57"/>
      <c r="L1437" s="57"/>
      <c r="M1437" s="178"/>
      <c r="O1437" s="42"/>
    </row>
    <row r="1438" spans="1:15" s="41" customFormat="1" hidden="1" x14ac:dyDescent="0.25">
      <c r="A1438" s="132"/>
      <c r="B1438" s="178"/>
      <c r="C1438" s="126"/>
      <c r="D1438" s="123"/>
      <c r="E1438" s="123"/>
      <c r="F1438" s="123"/>
      <c r="G1438" s="123"/>
      <c r="H1438" s="40" t="s">
        <v>17</v>
      </c>
      <c r="I1438" s="78"/>
      <c r="J1438" s="74"/>
      <c r="K1438" s="57"/>
      <c r="L1438" s="57"/>
      <c r="M1438" s="178"/>
      <c r="O1438" s="42"/>
    </row>
    <row r="1439" spans="1:15" s="41" customFormat="1" hidden="1" x14ac:dyDescent="0.25">
      <c r="A1439" s="133"/>
      <c r="B1439" s="179"/>
      <c r="C1439" s="127"/>
      <c r="D1439" s="124"/>
      <c r="E1439" s="124"/>
      <c r="F1439" s="124"/>
      <c r="G1439" s="124"/>
      <c r="H1439" s="40" t="s">
        <v>13</v>
      </c>
      <c r="I1439" s="78"/>
      <c r="J1439" s="84"/>
      <c r="K1439" s="71"/>
      <c r="L1439" s="71"/>
      <c r="M1439" s="179"/>
      <c r="O1439" s="42"/>
    </row>
    <row r="1440" spans="1:15" s="41" customFormat="1" ht="22.5" hidden="1" customHeight="1" x14ac:dyDescent="0.25">
      <c r="A1440" s="131" t="s">
        <v>497</v>
      </c>
      <c r="B1440" s="177" t="s">
        <v>498</v>
      </c>
      <c r="C1440" s="125" t="s">
        <v>499</v>
      </c>
      <c r="D1440" s="122">
        <v>42370</v>
      </c>
      <c r="E1440" s="122">
        <v>42735</v>
      </c>
      <c r="F1440" s="122">
        <v>42370</v>
      </c>
      <c r="G1440" s="122">
        <v>42735</v>
      </c>
      <c r="H1440" s="40" t="s">
        <v>1</v>
      </c>
      <c r="I1440" s="78">
        <f>SUM(I1441:I1446)</f>
        <v>1270.203</v>
      </c>
      <c r="J1440" s="74">
        <f>SUM(J1441:J1446)</f>
        <v>1265.0219999999999</v>
      </c>
      <c r="K1440" s="57">
        <v>0</v>
      </c>
      <c r="L1440" s="57"/>
      <c r="M1440" s="177"/>
      <c r="O1440" s="42"/>
    </row>
    <row r="1441" spans="1:15" s="41" customFormat="1" hidden="1" x14ac:dyDescent="0.25">
      <c r="A1441" s="132"/>
      <c r="B1441" s="178"/>
      <c r="C1441" s="126"/>
      <c r="D1441" s="123"/>
      <c r="E1441" s="123"/>
      <c r="F1441" s="123"/>
      <c r="G1441" s="123"/>
      <c r="H1441" s="40" t="s">
        <v>14</v>
      </c>
      <c r="I1441" s="78">
        <v>1270.203</v>
      </c>
      <c r="J1441" s="74">
        <v>1265.0219999999999</v>
      </c>
      <c r="K1441" s="57">
        <v>0</v>
      </c>
      <c r="L1441" s="57"/>
      <c r="M1441" s="178"/>
      <c r="O1441" s="42"/>
    </row>
    <row r="1442" spans="1:15" s="41" customFormat="1" hidden="1" x14ac:dyDescent="0.25">
      <c r="A1442" s="132"/>
      <c r="B1442" s="178"/>
      <c r="C1442" s="126"/>
      <c r="D1442" s="123"/>
      <c r="E1442" s="123"/>
      <c r="F1442" s="123"/>
      <c r="G1442" s="123"/>
      <c r="H1442" s="40" t="s">
        <v>15</v>
      </c>
      <c r="I1442" s="78"/>
      <c r="J1442" s="74"/>
      <c r="K1442" s="57"/>
      <c r="L1442" s="57"/>
      <c r="M1442" s="178"/>
      <c r="O1442" s="42"/>
    </row>
    <row r="1443" spans="1:15" s="41" customFormat="1" hidden="1" x14ac:dyDescent="0.25">
      <c r="A1443" s="132"/>
      <c r="B1443" s="178"/>
      <c r="C1443" s="126"/>
      <c r="D1443" s="123"/>
      <c r="E1443" s="123"/>
      <c r="F1443" s="123"/>
      <c r="G1443" s="123"/>
      <c r="H1443" s="40" t="s">
        <v>9</v>
      </c>
      <c r="I1443" s="78">
        <v>0</v>
      </c>
      <c r="J1443" s="74">
        <v>0</v>
      </c>
      <c r="K1443" s="57">
        <v>0</v>
      </c>
      <c r="L1443" s="57"/>
      <c r="M1443" s="178"/>
      <c r="O1443" s="42"/>
    </row>
    <row r="1444" spans="1:15" s="41" customFormat="1" hidden="1" x14ac:dyDescent="0.25">
      <c r="A1444" s="132"/>
      <c r="B1444" s="178"/>
      <c r="C1444" s="126"/>
      <c r="D1444" s="123"/>
      <c r="E1444" s="123"/>
      <c r="F1444" s="123"/>
      <c r="G1444" s="123"/>
      <c r="H1444" s="40" t="s">
        <v>16</v>
      </c>
      <c r="I1444" s="78"/>
      <c r="J1444" s="74"/>
      <c r="K1444" s="57"/>
      <c r="L1444" s="57"/>
      <c r="M1444" s="178"/>
      <c r="O1444" s="42"/>
    </row>
    <row r="1445" spans="1:15" s="41" customFormat="1" hidden="1" x14ac:dyDescent="0.25">
      <c r="A1445" s="132"/>
      <c r="B1445" s="178"/>
      <c r="C1445" s="126"/>
      <c r="D1445" s="123"/>
      <c r="E1445" s="123"/>
      <c r="F1445" s="123"/>
      <c r="G1445" s="123"/>
      <c r="H1445" s="40" t="s">
        <v>17</v>
      </c>
      <c r="I1445" s="78"/>
      <c r="J1445" s="74"/>
      <c r="K1445" s="57"/>
      <c r="L1445" s="57"/>
      <c r="M1445" s="178"/>
      <c r="O1445" s="42"/>
    </row>
    <row r="1446" spans="1:15" s="41" customFormat="1" hidden="1" x14ac:dyDescent="0.25">
      <c r="A1446" s="133"/>
      <c r="B1446" s="179"/>
      <c r="C1446" s="127"/>
      <c r="D1446" s="124"/>
      <c r="E1446" s="124"/>
      <c r="F1446" s="124"/>
      <c r="G1446" s="124"/>
      <c r="H1446" s="40" t="s">
        <v>13</v>
      </c>
      <c r="I1446" s="78"/>
      <c r="J1446" s="74"/>
      <c r="K1446" s="57"/>
      <c r="L1446" s="71"/>
      <c r="M1446" s="179"/>
      <c r="O1446" s="42"/>
    </row>
    <row r="1447" spans="1:15" s="2" customFormat="1" ht="16.5" customHeight="1" x14ac:dyDescent="0.25">
      <c r="A1447" s="13"/>
      <c r="B1447" s="14"/>
      <c r="C1447" s="15"/>
      <c r="D1447" s="16"/>
      <c r="E1447" s="16"/>
      <c r="F1447" s="16"/>
      <c r="G1447" s="16"/>
      <c r="H1447" s="17"/>
      <c r="I1447" s="43"/>
      <c r="J1447" s="43"/>
      <c r="K1447" s="43"/>
      <c r="L1447" s="43"/>
      <c r="M1447" s="14"/>
      <c r="O1447" s="3"/>
    </row>
    <row r="1448" spans="1:15" s="2" customFormat="1" x14ac:dyDescent="0.25">
      <c r="A1448" s="13"/>
      <c r="B1448" s="14"/>
      <c r="C1448" s="15"/>
      <c r="D1448" s="16"/>
      <c r="E1448" s="16"/>
      <c r="F1448" s="16"/>
      <c r="G1448" s="16"/>
      <c r="H1448" s="17"/>
      <c r="I1448" s="43"/>
      <c r="J1448" s="43"/>
      <c r="K1448" s="43"/>
      <c r="L1448" s="43"/>
      <c r="M1448" s="14"/>
      <c r="O1448" s="3"/>
    </row>
    <row r="1449" spans="1:15" x14ac:dyDescent="0.25">
      <c r="I1449" s="43"/>
      <c r="J1449" s="43"/>
      <c r="K1449" s="43"/>
      <c r="L1449" s="43"/>
    </row>
    <row r="1450" spans="1:15" x14ac:dyDescent="0.25">
      <c r="I1450" s="44"/>
      <c r="J1450" s="44"/>
      <c r="K1450" s="44"/>
      <c r="L1450" s="44"/>
    </row>
    <row r="1451" spans="1:15" x14ac:dyDescent="0.25">
      <c r="I1451" s="43"/>
      <c r="J1451" s="43"/>
      <c r="K1451" s="43"/>
      <c r="L1451" s="43"/>
    </row>
    <row r="1452" spans="1:15" x14ac:dyDescent="0.25">
      <c r="I1452" s="43"/>
      <c r="J1452" s="43"/>
      <c r="K1452" s="43"/>
      <c r="L1452" s="43"/>
    </row>
    <row r="1453" spans="1:15" x14ac:dyDescent="0.25">
      <c r="I1453" s="43"/>
      <c r="J1453" s="43"/>
      <c r="K1453" s="43"/>
      <c r="L1453" s="43"/>
    </row>
    <row r="1454" spans="1:15" ht="16.5" customHeight="1" x14ac:dyDescent="0.25">
      <c r="I1454" s="43"/>
      <c r="J1454" s="43"/>
      <c r="K1454" s="43"/>
      <c r="L1454" s="43"/>
    </row>
    <row r="1455" spans="1:15" x14ac:dyDescent="0.25">
      <c r="I1455" s="43"/>
      <c r="J1455" s="43"/>
      <c r="K1455" s="43"/>
      <c r="L1455" s="43"/>
    </row>
    <row r="1456" spans="1:15" x14ac:dyDescent="0.25">
      <c r="I1456" s="43"/>
      <c r="J1456" s="43"/>
      <c r="K1456" s="43"/>
      <c r="L1456" s="43"/>
    </row>
    <row r="1457" spans="9:12" x14ac:dyDescent="0.25">
      <c r="I1457" s="44"/>
      <c r="J1457" s="44"/>
      <c r="K1457" s="44"/>
      <c r="L1457" s="44"/>
    </row>
    <row r="1458" spans="9:12" x14ac:dyDescent="0.25">
      <c r="I1458" s="43"/>
      <c r="J1458" s="43"/>
      <c r="K1458" s="43"/>
      <c r="L1458" s="43"/>
    </row>
    <row r="1459" spans="9:12" x14ac:dyDescent="0.25">
      <c r="I1459" s="43"/>
      <c r="J1459" s="43"/>
      <c r="K1459" s="43"/>
      <c r="L1459" s="43"/>
    </row>
    <row r="1460" spans="9:12" x14ac:dyDescent="0.25">
      <c r="I1460" s="43"/>
      <c r="J1460" s="43"/>
      <c r="K1460" s="43"/>
      <c r="L1460" s="43"/>
    </row>
    <row r="1461" spans="9:12" ht="16.5" customHeight="1" x14ac:dyDescent="0.25">
      <c r="I1461" s="43"/>
      <c r="J1461" s="43"/>
      <c r="K1461" s="43"/>
      <c r="L1461" s="43"/>
    </row>
    <row r="1462" spans="9:12" x14ac:dyDescent="0.25">
      <c r="I1462" s="43"/>
      <c r="J1462" s="43"/>
      <c r="K1462" s="43"/>
      <c r="L1462" s="43"/>
    </row>
    <row r="1463" spans="9:12" x14ac:dyDescent="0.25">
      <c r="I1463" s="43"/>
      <c r="J1463" s="43"/>
      <c r="K1463" s="43"/>
      <c r="L1463" s="43"/>
    </row>
    <row r="1464" spans="9:12" x14ac:dyDescent="0.25">
      <c r="I1464" s="43"/>
      <c r="J1464" s="43"/>
      <c r="K1464" s="43"/>
      <c r="L1464" s="43"/>
    </row>
    <row r="1465" spans="9:12" x14ac:dyDescent="0.25">
      <c r="I1465" s="43"/>
      <c r="J1465" s="43"/>
      <c r="K1465" s="43"/>
      <c r="L1465" s="43"/>
    </row>
    <row r="1466" spans="9:12" x14ac:dyDescent="0.25">
      <c r="I1466" s="43"/>
      <c r="J1466" s="43"/>
      <c r="K1466" s="43"/>
      <c r="L1466" s="43"/>
    </row>
    <row r="1467" spans="9:12" x14ac:dyDescent="0.25">
      <c r="I1467" s="43"/>
      <c r="J1467" s="43"/>
      <c r="K1467" s="43"/>
      <c r="L1467" s="43"/>
    </row>
    <row r="1468" spans="9:12" ht="16.5" customHeight="1" x14ac:dyDescent="0.25">
      <c r="I1468" s="43"/>
      <c r="J1468" s="43"/>
      <c r="K1468" s="43"/>
      <c r="L1468" s="43"/>
    </row>
    <row r="1469" spans="9:12" x14ac:dyDescent="0.25">
      <c r="I1469" s="43"/>
      <c r="J1469" s="43"/>
      <c r="K1469" s="43"/>
      <c r="L1469" s="43"/>
    </row>
    <row r="1470" spans="9:12" x14ac:dyDescent="0.25">
      <c r="I1470" s="43"/>
      <c r="J1470" s="43"/>
      <c r="K1470" s="43"/>
      <c r="L1470" s="43"/>
    </row>
    <row r="1471" spans="9:12" x14ac:dyDescent="0.25">
      <c r="I1471" s="44"/>
      <c r="J1471" s="44"/>
      <c r="K1471" s="44"/>
      <c r="L1471" s="44"/>
    </row>
    <row r="1472" spans="9:12" x14ac:dyDescent="0.25">
      <c r="I1472" s="43"/>
      <c r="J1472" s="43"/>
      <c r="K1472" s="43"/>
      <c r="L1472" s="43"/>
    </row>
    <row r="1473" spans="9:12" x14ac:dyDescent="0.25">
      <c r="I1473" s="43"/>
      <c r="J1473" s="43"/>
      <c r="K1473" s="43"/>
      <c r="L1473" s="43"/>
    </row>
    <row r="1474" spans="9:12" x14ac:dyDescent="0.25">
      <c r="I1474" s="43"/>
      <c r="J1474" s="43"/>
      <c r="K1474" s="43"/>
      <c r="L1474" s="43"/>
    </row>
    <row r="1475" spans="9:12" ht="16.5" customHeight="1" x14ac:dyDescent="0.25">
      <c r="I1475" s="43"/>
      <c r="J1475" s="43"/>
      <c r="K1475" s="43"/>
      <c r="L1475" s="43"/>
    </row>
    <row r="1476" spans="9:12" x14ac:dyDescent="0.25">
      <c r="I1476" s="43"/>
      <c r="J1476" s="43"/>
      <c r="K1476" s="43"/>
      <c r="L1476" s="43"/>
    </row>
    <row r="1477" spans="9:12" x14ac:dyDescent="0.25">
      <c r="I1477" s="43"/>
      <c r="J1477" s="43"/>
      <c r="K1477" s="43"/>
      <c r="L1477" s="43"/>
    </row>
    <row r="1478" spans="9:12" x14ac:dyDescent="0.25">
      <c r="I1478" s="44"/>
      <c r="J1478" s="44"/>
      <c r="K1478" s="44"/>
      <c r="L1478" s="44"/>
    </row>
    <row r="1479" spans="9:12" x14ac:dyDescent="0.25">
      <c r="I1479" s="43"/>
      <c r="J1479" s="43"/>
      <c r="K1479" s="43"/>
      <c r="L1479" s="43"/>
    </row>
    <row r="1480" spans="9:12" x14ac:dyDescent="0.25">
      <c r="I1480" s="43"/>
      <c r="J1480" s="43"/>
      <c r="K1480" s="43"/>
      <c r="L1480" s="43"/>
    </row>
    <row r="1481" spans="9:12" x14ac:dyDescent="0.25">
      <c r="I1481" s="43"/>
      <c r="J1481" s="43"/>
      <c r="K1481" s="43"/>
      <c r="L1481" s="43"/>
    </row>
    <row r="1482" spans="9:12" ht="16.5" customHeight="1" x14ac:dyDescent="0.25">
      <c r="I1482" s="43"/>
      <c r="J1482" s="43"/>
      <c r="K1482" s="43"/>
      <c r="L1482" s="43"/>
    </row>
    <row r="1483" spans="9:12" x14ac:dyDescent="0.25">
      <c r="I1483" s="43"/>
      <c r="J1483" s="43"/>
      <c r="K1483" s="43"/>
      <c r="L1483" s="43"/>
    </row>
    <row r="1484" spans="9:12" x14ac:dyDescent="0.25">
      <c r="I1484" s="43"/>
      <c r="J1484" s="43"/>
      <c r="K1484" s="43"/>
      <c r="L1484" s="43"/>
    </row>
    <row r="1485" spans="9:12" x14ac:dyDescent="0.25">
      <c r="I1485" s="43"/>
      <c r="J1485" s="43"/>
      <c r="K1485" s="43"/>
      <c r="L1485" s="43"/>
    </row>
    <row r="1486" spans="9:12" x14ac:dyDescent="0.25">
      <c r="I1486" s="43"/>
      <c r="J1486" s="43"/>
      <c r="K1486" s="43"/>
      <c r="L1486" s="43"/>
    </row>
    <row r="1487" spans="9:12" x14ac:dyDescent="0.25">
      <c r="I1487" s="43"/>
      <c r="J1487" s="43"/>
      <c r="K1487" s="43"/>
      <c r="L1487" s="43"/>
    </row>
    <row r="1488" spans="9:12" x14ac:dyDescent="0.25">
      <c r="I1488" s="43"/>
      <c r="J1488" s="43"/>
      <c r="K1488" s="43"/>
      <c r="L1488" s="43"/>
    </row>
    <row r="1489" spans="9:12" ht="16.5" customHeight="1" x14ac:dyDescent="0.25">
      <c r="I1489" s="43"/>
      <c r="J1489" s="43"/>
      <c r="K1489" s="43"/>
      <c r="L1489" s="43"/>
    </row>
    <row r="1490" spans="9:12" x14ac:dyDescent="0.25">
      <c r="I1490" s="43"/>
      <c r="J1490" s="43"/>
      <c r="K1490" s="43"/>
      <c r="L1490" s="43"/>
    </row>
    <row r="1491" spans="9:12" x14ac:dyDescent="0.25">
      <c r="I1491" s="43"/>
      <c r="J1491" s="43"/>
      <c r="K1491" s="43"/>
      <c r="L1491" s="43"/>
    </row>
    <row r="1492" spans="9:12" x14ac:dyDescent="0.25">
      <c r="I1492" s="44"/>
      <c r="J1492" s="44"/>
      <c r="K1492" s="44"/>
      <c r="L1492" s="44"/>
    </row>
    <row r="1493" spans="9:12" x14ac:dyDescent="0.25">
      <c r="I1493" s="43"/>
      <c r="J1493" s="43"/>
      <c r="K1493" s="43"/>
      <c r="L1493" s="43"/>
    </row>
    <row r="1494" spans="9:12" x14ac:dyDescent="0.25">
      <c r="I1494" s="43"/>
      <c r="J1494" s="43"/>
      <c r="K1494" s="43"/>
      <c r="L1494" s="43"/>
    </row>
    <row r="1495" spans="9:12" x14ac:dyDescent="0.25">
      <c r="I1495" s="43"/>
      <c r="J1495" s="43"/>
      <c r="K1495" s="43"/>
      <c r="L1495" s="43"/>
    </row>
    <row r="1496" spans="9:12" ht="16.5" customHeight="1" x14ac:dyDescent="0.25">
      <c r="I1496" s="43"/>
      <c r="J1496" s="43"/>
      <c r="K1496" s="43"/>
      <c r="L1496" s="43"/>
    </row>
    <row r="1497" spans="9:12" x14ac:dyDescent="0.25">
      <c r="I1497" s="43"/>
      <c r="J1497" s="43"/>
      <c r="K1497" s="43"/>
      <c r="L1497" s="43"/>
    </row>
    <row r="1498" spans="9:12" x14ac:dyDescent="0.25">
      <c r="I1498" s="43"/>
      <c r="J1498" s="43"/>
      <c r="K1498" s="43"/>
      <c r="L1498" s="43"/>
    </row>
    <row r="1499" spans="9:12" x14ac:dyDescent="0.25">
      <c r="I1499" s="44"/>
      <c r="J1499" s="44"/>
      <c r="K1499" s="44"/>
      <c r="L1499" s="44"/>
    </row>
    <row r="1500" spans="9:12" x14ac:dyDescent="0.25">
      <c r="I1500" s="43"/>
      <c r="J1500" s="43"/>
      <c r="K1500" s="43"/>
      <c r="L1500" s="43"/>
    </row>
    <row r="1501" spans="9:12" x14ac:dyDescent="0.25">
      <c r="I1501" s="43"/>
      <c r="J1501" s="43"/>
      <c r="K1501" s="43"/>
      <c r="L1501" s="43"/>
    </row>
    <row r="1502" spans="9:12" x14ac:dyDescent="0.25">
      <c r="I1502" s="43"/>
      <c r="J1502" s="43"/>
      <c r="K1502" s="43"/>
      <c r="L1502" s="43"/>
    </row>
    <row r="1503" spans="9:12" x14ac:dyDescent="0.25">
      <c r="I1503" s="43"/>
      <c r="J1503" s="43"/>
      <c r="K1503" s="43"/>
      <c r="L1503" s="43"/>
    </row>
    <row r="1504" spans="9:12" x14ac:dyDescent="0.25">
      <c r="I1504" s="43"/>
      <c r="J1504" s="43"/>
      <c r="K1504" s="43"/>
      <c r="L1504" s="43"/>
    </row>
    <row r="1505" spans="9:12" x14ac:dyDescent="0.25">
      <c r="I1505" s="43"/>
      <c r="J1505" s="43"/>
      <c r="K1505" s="43"/>
      <c r="L1505" s="43"/>
    </row>
    <row r="1506" spans="9:12" x14ac:dyDescent="0.25">
      <c r="I1506" s="43"/>
      <c r="J1506" s="43"/>
      <c r="K1506" s="43"/>
      <c r="L1506" s="43"/>
    </row>
    <row r="1507" spans="9:12" x14ac:dyDescent="0.25">
      <c r="I1507" s="43"/>
      <c r="J1507" s="43"/>
      <c r="K1507" s="43"/>
      <c r="L1507" s="43"/>
    </row>
    <row r="1508" spans="9:12" x14ac:dyDescent="0.25">
      <c r="I1508" s="43"/>
      <c r="J1508" s="43"/>
      <c r="K1508" s="43"/>
      <c r="L1508" s="43"/>
    </row>
    <row r="1509" spans="9:12" x14ac:dyDescent="0.25">
      <c r="I1509" s="43"/>
      <c r="J1509" s="43"/>
      <c r="K1509" s="43"/>
      <c r="L1509" s="43"/>
    </row>
    <row r="1510" spans="9:12" x14ac:dyDescent="0.25">
      <c r="I1510" s="43"/>
      <c r="J1510" s="43"/>
      <c r="K1510" s="43"/>
      <c r="L1510" s="43"/>
    </row>
    <row r="1511" spans="9:12" x14ac:dyDescent="0.25">
      <c r="I1511" s="43"/>
      <c r="J1511" s="43"/>
      <c r="K1511" s="43"/>
      <c r="L1511" s="43"/>
    </row>
    <row r="1512" spans="9:12" x14ac:dyDescent="0.25">
      <c r="I1512" s="43"/>
      <c r="J1512" s="43"/>
      <c r="K1512" s="43"/>
      <c r="L1512" s="43"/>
    </row>
    <row r="1513" spans="9:12" x14ac:dyDescent="0.25">
      <c r="I1513" s="44"/>
      <c r="J1513" s="44"/>
      <c r="K1513" s="44"/>
      <c r="L1513" s="44"/>
    </row>
    <row r="1514" spans="9:12" x14ac:dyDescent="0.25">
      <c r="I1514" s="43"/>
      <c r="J1514" s="43"/>
      <c r="K1514" s="43"/>
      <c r="L1514" s="43"/>
    </row>
    <row r="1515" spans="9:12" x14ac:dyDescent="0.25">
      <c r="I1515" s="43"/>
      <c r="J1515" s="43"/>
      <c r="K1515" s="43"/>
      <c r="L1515" s="43"/>
    </row>
    <row r="1516" spans="9:12" x14ac:dyDescent="0.25">
      <c r="I1516" s="43"/>
      <c r="J1516" s="43"/>
      <c r="K1516" s="43"/>
      <c r="L1516" s="43"/>
    </row>
    <row r="1517" spans="9:12" x14ac:dyDescent="0.25">
      <c r="I1517" s="43"/>
      <c r="J1517" s="43"/>
      <c r="K1517" s="43"/>
      <c r="L1517" s="43"/>
    </row>
    <row r="1518" spans="9:12" x14ac:dyDescent="0.25">
      <c r="I1518" s="43"/>
      <c r="J1518" s="43"/>
      <c r="K1518" s="43"/>
      <c r="L1518" s="43"/>
    </row>
    <row r="1519" spans="9:12" x14ac:dyDescent="0.25">
      <c r="I1519" s="43"/>
      <c r="J1519" s="43"/>
      <c r="K1519" s="43"/>
      <c r="L1519" s="43"/>
    </row>
    <row r="1520" spans="9:12" x14ac:dyDescent="0.25">
      <c r="I1520" s="44"/>
      <c r="J1520" s="44"/>
      <c r="K1520" s="44"/>
      <c r="L1520" s="44"/>
    </row>
    <row r="1521" spans="9:12" x14ac:dyDescent="0.25">
      <c r="I1521" s="43"/>
      <c r="J1521" s="43"/>
      <c r="K1521" s="43"/>
      <c r="L1521" s="43"/>
    </row>
    <row r="1522" spans="9:12" x14ac:dyDescent="0.25">
      <c r="I1522" s="43"/>
      <c r="J1522" s="43"/>
      <c r="K1522" s="43"/>
      <c r="L1522" s="43"/>
    </row>
    <row r="1523" spans="9:12" x14ac:dyDescent="0.25">
      <c r="I1523" s="43"/>
      <c r="J1523" s="43"/>
      <c r="K1523" s="43"/>
      <c r="L1523" s="43"/>
    </row>
    <row r="1524" spans="9:12" x14ac:dyDescent="0.25">
      <c r="I1524" s="43"/>
      <c r="J1524" s="43"/>
      <c r="K1524" s="43"/>
      <c r="L1524" s="43"/>
    </row>
    <row r="1525" spans="9:12" x14ac:dyDescent="0.25">
      <c r="I1525" s="43"/>
      <c r="J1525" s="43"/>
      <c r="K1525" s="43"/>
      <c r="L1525" s="43"/>
    </row>
    <row r="1526" spans="9:12" x14ac:dyDescent="0.25">
      <c r="I1526" s="43"/>
      <c r="J1526" s="43"/>
      <c r="K1526" s="43"/>
      <c r="L1526" s="43"/>
    </row>
    <row r="1527" spans="9:12" x14ac:dyDescent="0.25">
      <c r="I1527" s="43"/>
      <c r="J1527" s="43"/>
      <c r="K1527" s="43"/>
      <c r="L1527" s="43"/>
    </row>
    <row r="1528" spans="9:12" x14ac:dyDescent="0.25">
      <c r="I1528" s="43"/>
      <c r="J1528" s="43"/>
      <c r="K1528" s="43"/>
      <c r="L1528" s="43"/>
    </row>
    <row r="1529" spans="9:12" x14ac:dyDescent="0.25">
      <c r="I1529" s="43"/>
      <c r="J1529" s="43"/>
      <c r="K1529" s="43"/>
      <c r="L1529" s="43"/>
    </row>
    <row r="1530" spans="9:12" x14ac:dyDescent="0.25">
      <c r="I1530" s="43"/>
      <c r="J1530" s="43"/>
      <c r="K1530" s="43"/>
      <c r="L1530" s="43"/>
    </row>
    <row r="1531" spans="9:12" x14ac:dyDescent="0.25">
      <c r="I1531" s="43"/>
      <c r="J1531" s="43"/>
      <c r="K1531" s="43"/>
      <c r="L1531" s="43"/>
    </row>
    <row r="1532" spans="9:12" x14ac:dyDescent="0.25">
      <c r="I1532" s="43"/>
      <c r="J1532" s="43"/>
      <c r="K1532" s="43"/>
      <c r="L1532" s="43"/>
    </row>
    <row r="1533" spans="9:12" x14ac:dyDescent="0.25">
      <c r="I1533" s="43"/>
      <c r="J1533" s="43"/>
      <c r="K1533" s="43"/>
      <c r="L1533" s="43"/>
    </row>
    <row r="1534" spans="9:12" x14ac:dyDescent="0.25">
      <c r="I1534" s="44"/>
      <c r="J1534" s="44"/>
      <c r="K1534" s="44"/>
      <c r="L1534" s="44"/>
    </row>
    <row r="1535" spans="9:12" x14ac:dyDescent="0.25">
      <c r="I1535" s="43"/>
      <c r="J1535" s="43"/>
      <c r="K1535" s="43"/>
      <c r="L1535" s="43"/>
    </row>
    <row r="1536" spans="9:12" x14ac:dyDescent="0.25">
      <c r="I1536" s="43"/>
      <c r="J1536" s="43"/>
      <c r="K1536" s="43"/>
      <c r="L1536" s="43"/>
    </row>
    <row r="1537" spans="9:12" x14ac:dyDescent="0.25">
      <c r="I1537" s="43"/>
      <c r="J1537" s="43"/>
      <c r="K1537" s="43"/>
      <c r="L1537" s="43"/>
    </row>
    <row r="1538" spans="9:12" x14ac:dyDescent="0.25">
      <c r="I1538" s="43"/>
      <c r="J1538" s="43"/>
      <c r="K1538" s="43"/>
      <c r="L1538" s="43"/>
    </row>
    <row r="1539" spans="9:12" x14ac:dyDescent="0.25">
      <c r="I1539" s="43"/>
      <c r="J1539" s="43"/>
      <c r="K1539" s="43"/>
      <c r="L1539" s="43"/>
    </row>
    <row r="1540" spans="9:12" x14ac:dyDescent="0.25">
      <c r="I1540" s="43"/>
      <c r="J1540" s="43"/>
      <c r="K1540" s="43"/>
      <c r="L1540" s="43"/>
    </row>
    <row r="1541" spans="9:12" x14ac:dyDescent="0.25">
      <c r="I1541" s="44"/>
      <c r="J1541" s="44"/>
      <c r="K1541" s="44"/>
      <c r="L1541" s="44"/>
    </row>
    <row r="1542" spans="9:12" x14ac:dyDescent="0.25">
      <c r="I1542" s="43"/>
      <c r="J1542" s="43"/>
      <c r="K1542" s="43"/>
      <c r="L1542" s="43"/>
    </row>
    <row r="1543" spans="9:12" x14ac:dyDescent="0.25">
      <c r="I1543" s="43"/>
      <c r="J1543" s="43"/>
      <c r="K1543" s="43"/>
      <c r="L1543" s="43"/>
    </row>
    <row r="1544" spans="9:12" x14ac:dyDescent="0.25">
      <c r="I1544" s="43"/>
      <c r="J1544" s="43"/>
      <c r="K1544" s="43"/>
      <c r="L1544" s="43"/>
    </row>
    <row r="1545" spans="9:12" x14ac:dyDescent="0.25">
      <c r="I1545" s="45"/>
      <c r="J1545" s="45"/>
      <c r="K1545" s="45"/>
      <c r="L1545" s="45"/>
    </row>
    <row r="1546" spans="9:12" x14ac:dyDescent="0.25">
      <c r="I1546" s="45"/>
      <c r="J1546" s="45"/>
      <c r="K1546" s="45"/>
      <c r="L1546" s="45"/>
    </row>
    <row r="1547" spans="9:12" x14ac:dyDescent="0.25">
      <c r="I1547" s="45"/>
      <c r="J1547" s="45"/>
      <c r="K1547" s="45"/>
      <c r="L1547" s="45"/>
    </row>
    <row r="1548" spans="9:12" x14ac:dyDescent="0.25">
      <c r="I1548" s="46"/>
      <c r="J1548" s="46"/>
      <c r="K1548" s="45"/>
      <c r="L1548" s="45"/>
    </row>
    <row r="1549" spans="9:12" x14ac:dyDescent="0.25">
      <c r="I1549" s="46"/>
      <c r="J1549" s="46"/>
      <c r="K1549" s="46"/>
      <c r="L1549" s="46"/>
    </row>
    <row r="1550" spans="9:12" x14ac:dyDescent="0.25">
      <c r="I1550" s="46"/>
      <c r="J1550" s="46"/>
      <c r="K1550" s="46"/>
      <c r="L1550" s="46"/>
    </row>
    <row r="1551" spans="9:12" x14ac:dyDescent="0.25">
      <c r="I1551" s="45"/>
      <c r="J1551" s="45"/>
      <c r="K1551" s="45"/>
      <c r="L1551" s="45"/>
    </row>
    <row r="1552" spans="9:12" x14ac:dyDescent="0.25">
      <c r="I1552" s="45"/>
      <c r="J1552" s="45"/>
      <c r="K1552" s="45"/>
      <c r="L1552" s="45"/>
    </row>
    <row r="1553" spans="9:12" x14ac:dyDescent="0.25">
      <c r="I1553" s="45"/>
      <c r="J1553" s="45"/>
      <c r="K1553" s="45"/>
      <c r="L1553" s="45"/>
    </row>
    <row r="1554" spans="9:12" x14ac:dyDescent="0.25">
      <c r="I1554" s="45"/>
      <c r="J1554" s="45"/>
      <c r="K1554" s="45"/>
      <c r="L1554" s="45"/>
    </row>
    <row r="1555" spans="9:12" x14ac:dyDescent="0.25">
      <c r="I1555" s="46"/>
      <c r="J1555" s="46"/>
      <c r="K1555" s="45"/>
      <c r="L1555" s="45"/>
    </row>
    <row r="1556" spans="9:12" x14ac:dyDescent="0.25">
      <c r="I1556" s="45"/>
      <c r="J1556" s="45"/>
      <c r="K1556" s="45"/>
      <c r="L1556" s="45"/>
    </row>
    <row r="1557" spans="9:12" x14ac:dyDescent="0.25">
      <c r="I1557" s="45"/>
      <c r="J1557" s="45"/>
      <c r="K1557" s="45"/>
      <c r="L1557" s="45"/>
    </row>
    <row r="1558" spans="9:12" x14ac:dyDescent="0.25">
      <c r="I1558" s="45"/>
      <c r="J1558" s="45"/>
      <c r="K1558" s="45"/>
      <c r="L1558" s="45"/>
    </row>
    <row r="1559" spans="9:12" x14ac:dyDescent="0.25">
      <c r="I1559" s="45"/>
      <c r="J1559" s="45"/>
      <c r="K1559" s="45"/>
      <c r="L1559" s="45"/>
    </row>
    <row r="1560" spans="9:12" x14ac:dyDescent="0.25">
      <c r="I1560" s="45"/>
      <c r="J1560" s="45"/>
      <c r="K1560" s="45"/>
      <c r="L1560" s="45"/>
    </row>
    <row r="1561" spans="9:12" x14ac:dyDescent="0.25">
      <c r="I1561" s="45"/>
      <c r="J1561" s="45"/>
      <c r="K1561" s="45"/>
      <c r="L1561" s="45"/>
    </row>
    <row r="1562" spans="9:12" x14ac:dyDescent="0.25">
      <c r="I1562" s="46"/>
      <c r="J1562" s="46"/>
      <c r="K1562" s="45"/>
      <c r="L1562" s="45"/>
    </row>
    <row r="1563" spans="9:12" x14ac:dyDescent="0.25">
      <c r="I1563" s="45"/>
      <c r="J1563" s="45"/>
      <c r="K1563" s="45"/>
      <c r="L1563" s="45"/>
    </row>
    <row r="1564" spans="9:12" x14ac:dyDescent="0.25">
      <c r="I1564" s="45"/>
      <c r="J1564" s="45"/>
      <c r="K1564" s="45"/>
      <c r="L1564" s="45"/>
    </row>
    <row r="1565" spans="9:12" x14ac:dyDescent="0.25">
      <c r="I1565" s="45"/>
      <c r="J1565" s="45"/>
      <c r="K1565" s="45"/>
      <c r="L1565" s="45"/>
    </row>
    <row r="1566" spans="9:12" x14ac:dyDescent="0.25">
      <c r="I1566" s="45"/>
      <c r="J1566" s="45"/>
      <c r="K1566" s="45"/>
      <c r="L1566" s="45"/>
    </row>
    <row r="1567" spans="9:12" x14ac:dyDescent="0.25">
      <c r="I1567" s="45"/>
      <c r="J1567" s="45"/>
      <c r="K1567" s="45"/>
      <c r="L1567" s="45"/>
    </row>
    <row r="1568" spans="9:12" x14ac:dyDescent="0.25">
      <c r="I1568" s="45"/>
      <c r="J1568" s="45"/>
      <c r="K1568" s="45"/>
      <c r="L1568" s="45"/>
    </row>
    <row r="1569" spans="9:12" x14ac:dyDescent="0.25">
      <c r="I1569" s="46"/>
      <c r="J1569" s="46"/>
      <c r="K1569" s="45"/>
      <c r="L1569" s="45"/>
    </row>
    <row r="1570" spans="9:12" x14ac:dyDescent="0.25">
      <c r="I1570" s="45"/>
      <c r="J1570" s="45"/>
      <c r="K1570" s="45"/>
      <c r="L1570" s="45"/>
    </row>
    <row r="1571" spans="9:12" x14ac:dyDescent="0.25">
      <c r="I1571" s="45"/>
      <c r="J1571" s="45"/>
      <c r="K1571" s="45"/>
      <c r="L1571" s="45"/>
    </row>
    <row r="1572" spans="9:12" x14ac:dyDescent="0.25">
      <c r="I1572" s="45"/>
      <c r="J1572" s="45"/>
      <c r="K1572" s="45"/>
      <c r="L1572" s="45"/>
    </row>
    <row r="1573" spans="9:12" x14ac:dyDescent="0.25">
      <c r="I1573" s="45"/>
      <c r="J1573" s="45"/>
      <c r="K1573" s="45"/>
      <c r="L1573" s="45"/>
    </row>
    <row r="1574" spans="9:12" x14ac:dyDescent="0.25">
      <c r="I1574" s="45"/>
      <c r="J1574" s="45"/>
      <c r="K1574" s="45"/>
      <c r="L1574" s="45"/>
    </row>
    <row r="1575" spans="9:12" x14ac:dyDescent="0.25">
      <c r="I1575" s="46"/>
      <c r="J1575" s="46"/>
      <c r="K1575" s="45"/>
      <c r="L1575" s="45"/>
    </row>
    <row r="1576" spans="9:12" x14ac:dyDescent="0.25">
      <c r="I1576" s="45"/>
      <c r="J1576" s="45"/>
      <c r="K1576" s="45"/>
      <c r="L1576" s="45"/>
    </row>
    <row r="1577" spans="9:12" x14ac:dyDescent="0.25">
      <c r="I1577" s="45"/>
      <c r="J1577" s="45"/>
      <c r="K1577" s="45"/>
      <c r="L1577" s="45"/>
    </row>
    <row r="1578" spans="9:12" x14ac:dyDescent="0.25">
      <c r="I1578" s="45"/>
      <c r="J1578" s="45"/>
      <c r="K1578" s="45"/>
      <c r="L1578" s="45"/>
    </row>
    <row r="1579" spans="9:12" x14ac:dyDescent="0.25">
      <c r="I1579" s="45"/>
      <c r="J1579" s="45"/>
      <c r="K1579" s="45"/>
      <c r="L1579" s="45"/>
    </row>
    <row r="1580" spans="9:12" x14ac:dyDescent="0.25">
      <c r="I1580" s="43"/>
      <c r="J1580" s="43"/>
      <c r="K1580" s="43"/>
      <c r="L1580" s="43"/>
    </row>
    <row r="1581" spans="9:12" x14ac:dyDescent="0.25">
      <c r="I1581" s="43"/>
      <c r="J1581" s="43"/>
      <c r="K1581" s="43"/>
      <c r="L1581" s="43"/>
    </row>
    <row r="1582" spans="9:12" x14ac:dyDescent="0.25">
      <c r="I1582" s="43"/>
      <c r="J1582" s="43"/>
      <c r="K1582" s="43"/>
      <c r="L1582" s="43"/>
    </row>
    <row r="1583" spans="9:12" x14ac:dyDescent="0.25">
      <c r="I1583" s="44"/>
      <c r="J1583" s="44"/>
      <c r="K1583" s="44"/>
      <c r="L1583" s="44"/>
    </row>
    <row r="1584" spans="9:12" x14ac:dyDescent="0.25">
      <c r="I1584" s="43"/>
      <c r="J1584" s="43"/>
      <c r="K1584" s="43"/>
      <c r="L1584" s="43"/>
    </row>
    <row r="1585" spans="9:12" x14ac:dyDescent="0.25">
      <c r="I1585" s="43"/>
      <c r="J1585" s="43"/>
      <c r="K1585" s="43"/>
      <c r="L1585" s="43"/>
    </row>
    <row r="1586" spans="9:12" x14ac:dyDescent="0.25">
      <c r="I1586" s="43"/>
      <c r="J1586" s="43"/>
      <c r="K1586" s="43"/>
      <c r="L1586" s="43"/>
    </row>
    <row r="1587" spans="9:12" x14ac:dyDescent="0.25">
      <c r="I1587" s="43"/>
      <c r="J1587" s="43"/>
      <c r="K1587" s="43"/>
      <c r="L1587" s="43"/>
    </row>
    <row r="1588" spans="9:12" x14ac:dyDescent="0.25">
      <c r="I1588" s="43"/>
      <c r="J1588" s="43"/>
      <c r="K1588" s="43"/>
      <c r="L1588" s="43"/>
    </row>
    <row r="1589" spans="9:12" x14ac:dyDescent="0.25">
      <c r="I1589" s="43"/>
      <c r="J1589" s="43"/>
      <c r="K1589" s="43"/>
      <c r="L1589" s="43"/>
    </row>
    <row r="1590" spans="9:12" x14ac:dyDescent="0.25">
      <c r="I1590" s="44"/>
      <c r="J1590" s="44"/>
      <c r="K1590" s="44"/>
      <c r="L1590" s="44"/>
    </row>
    <row r="1591" spans="9:12" x14ac:dyDescent="0.25">
      <c r="I1591" s="43"/>
      <c r="J1591" s="43"/>
      <c r="K1591" s="43"/>
      <c r="L1591" s="43"/>
    </row>
    <row r="1592" spans="9:12" x14ac:dyDescent="0.25">
      <c r="I1592" s="43"/>
      <c r="J1592" s="43"/>
      <c r="K1592" s="43"/>
      <c r="L1592" s="43"/>
    </row>
    <row r="1593" spans="9:12" x14ac:dyDescent="0.25">
      <c r="I1593" s="43"/>
      <c r="J1593" s="43"/>
      <c r="K1593" s="43"/>
      <c r="L1593" s="43"/>
    </row>
    <row r="1594" spans="9:12" x14ac:dyDescent="0.25">
      <c r="I1594" s="43"/>
      <c r="J1594" s="43"/>
      <c r="K1594" s="43"/>
      <c r="L1594" s="43"/>
    </row>
    <row r="1595" spans="9:12" x14ac:dyDescent="0.25">
      <c r="I1595" s="43"/>
      <c r="J1595" s="43"/>
      <c r="K1595" s="43"/>
      <c r="L1595" s="43"/>
    </row>
    <row r="1596" spans="9:12" x14ac:dyDescent="0.25">
      <c r="I1596" s="43"/>
      <c r="J1596" s="43"/>
      <c r="K1596" s="43"/>
      <c r="L1596" s="43"/>
    </row>
    <row r="1597" spans="9:12" x14ac:dyDescent="0.25">
      <c r="I1597" s="44"/>
      <c r="J1597" s="44"/>
      <c r="K1597" s="44"/>
      <c r="L1597" s="44"/>
    </row>
    <row r="1598" spans="9:12" x14ac:dyDescent="0.25">
      <c r="I1598" s="43"/>
      <c r="J1598" s="43"/>
      <c r="K1598" s="43"/>
      <c r="L1598" s="43"/>
    </row>
    <row r="1599" spans="9:12" x14ac:dyDescent="0.25">
      <c r="I1599" s="43"/>
      <c r="J1599" s="43"/>
      <c r="K1599" s="43"/>
      <c r="L1599" s="43"/>
    </row>
    <row r="1600" spans="9:12" x14ac:dyDescent="0.25">
      <c r="I1600" s="43"/>
      <c r="J1600" s="43"/>
      <c r="K1600" s="43"/>
      <c r="L1600" s="43"/>
    </row>
    <row r="1601" spans="9:12" x14ac:dyDescent="0.25">
      <c r="I1601" s="43"/>
      <c r="J1601" s="43"/>
      <c r="K1601" s="43"/>
      <c r="L1601" s="43"/>
    </row>
    <row r="1602" spans="9:12" x14ac:dyDescent="0.25">
      <c r="I1602" s="43"/>
      <c r="J1602" s="43"/>
      <c r="K1602" s="43"/>
      <c r="L1602" s="43"/>
    </row>
    <row r="1603" spans="9:12" x14ac:dyDescent="0.25">
      <c r="I1603" s="43"/>
      <c r="J1603" s="43"/>
      <c r="K1603" s="43"/>
      <c r="L1603" s="43"/>
    </row>
    <row r="1604" spans="9:12" x14ac:dyDescent="0.25">
      <c r="I1604" s="44"/>
      <c r="J1604" s="44"/>
      <c r="K1604" s="43"/>
      <c r="L1604" s="43"/>
    </row>
    <row r="1605" spans="9:12" x14ac:dyDescent="0.25">
      <c r="I1605" s="43"/>
      <c r="J1605" s="43"/>
      <c r="K1605" s="43"/>
      <c r="L1605" s="43"/>
    </row>
    <row r="1606" spans="9:12" x14ac:dyDescent="0.25">
      <c r="I1606" s="43"/>
      <c r="J1606" s="43"/>
      <c r="K1606" s="43"/>
      <c r="L1606" s="43"/>
    </row>
    <row r="1607" spans="9:12" x14ac:dyDescent="0.25">
      <c r="I1607" s="43"/>
      <c r="J1607" s="43"/>
      <c r="K1607" s="43"/>
      <c r="L1607" s="43"/>
    </row>
    <row r="1608" spans="9:12" x14ac:dyDescent="0.25">
      <c r="I1608" s="43"/>
      <c r="J1608" s="43"/>
      <c r="K1608" s="43"/>
      <c r="L1608" s="43"/>
    </row>
    <row r="1609" spans="9:12" x14ac:dyDescent="0.25">
      <c r="I1609" s="43"/>
      <c r="J1609" s="43"/>
      <c r="K1609" s="43"/>
      <c r="L1609" s="43"/>
    </row>
    <row r="1610" spans="9:12" x14ac:dyDescent="0.25">
      <c r="I1610" s="43"/>
      <c r="J1610" s="43"/>
      <c r="K1610" s="43"/>
      <c r="L1610" s="43"/>
    </row>
    <row r="1611" spans="9:12" x14ac:dyDescent="0.25">
      <c r="I1611" s="43"/>
      <c r="J1611" s="43"/>
      <c r="K1611" s="43"/>
      <c r="L1611" s="43"/>
    </row>
    <row r="1612" spans="9:12" x14ac:dyDescent="0.25">
      <c r="I1612" s="43"/>
      <c r="J1612" s="43"/>
      <c r="K1612" s="43"/>
      <c r="L1612" s="43"/>
    </row>
    <row r="1613" spans="9:12" x14ac:dyDescent="0.25">
      <c r="I1613" s="43"/>
      <c r="J1613" s="43"/>
      <c r="K1613" s="43"/>
      <c r="L1613" s="43"/>
    </row>
    <row r="1614" spans="9:12" x14ac:dyDescent="0.25">
      <c r="I1614" s="43"/>
      <c r="J1614" s="43"/>
      <c r="K1614" s="43"/>
      <c r="L1614" s="43"/>
    </row>
    <row r="1615" spans="9:12" x14ac:dyDescent="0.25">
      <c r="I1615" s="45"/>
      <c r="J1615" s="45"/>
      <c r="K1615" s="45"/>
      <c r="L1615" s="45"/>
    </row>
    <row r="1616" spans="9:12" x14ac:dyDescent="0.25">
      <c r="I1616" s="45"/>
      <c r="J1616" s="45"/>
      <c r="K1616" s="45"/>
      <c r="L1616" s="45"/>
    </row>
    <row r="1617" spans="9:12" x14ac:dyDescent="0.25">
      <c r="I1617" s="45"/>
      <c r="J1617" s="45"/>
      <c r="K1617" s="45"/>
      <c r="L1617" s="45"/>
    </row>
    <row r="1618" spans="9:12" x14ac:dyDescent="0.25">
      <c r="I1618" s="46"/>
      <c r="J1618" s="46"/>
      <c r="K1618" s="45"/>
      <c r="L1618" s="45"/>
    </row>
    <row r="1619" spans="9:12" x14ac:dyDescent="0.25">
      <c r="I1619" s="45"/>
      <c r="J1619" s="45"/>
      <c r="K1619" s="45"/>
      <c r="L1619" s="45"/>
    </row>
    <row r="1620" spans="9:12" x14ac:dyDescent="0.25">
      <c r="I1620" s="45"/>
      <c r="J1620" s="45"/>
      <c r="K1620" s="45"/>
      <c r="L1620" s="45"/>
    </row>
    <row r="1621" spans="9:12" x14ac:dyDescent="0.25">
      <c r="I1621" s="45"/>
      <c r="J1621" s="45"/>
      <c r="K1621" s="45"/>
      <c r="L1621" s="45"/>
    </row>
    <row r="1622" spans="9:12" x14ac:dyDescent="0.25">
      <c r="I1622" s="47"/>
      <c r="J1622" s="47"/>
      <c r="K1622" s="47"/>
      <c r="L1622" s="47"/>
    </row>
    <row r="1623" spans="9:12" x14ac:dyDescent="0.25">
      <c r="I1623" s="47"/>
      <c r="J1623" s="47"/>
      <c r="K1623" s="47"/>
      <c r="L1623" s="47"/>
    </row>
    <row r="1624" spans="9:12" x14ac:dyDescent="0.25">
      <c r="I1624" s="47"/>
      <c r="J1624" s="47"/>
      <c r="K1624" s="47"/>
      <c r="L1624" s="47"/>
    </row>
  </sheetData>
  <autoFilter ref="A11:M1439" xr:uid="{00000000-0009-0000-0000-000000000000}"/>
  <mergeCells count="1654">
    <mergeCell ref="M1104:M1110"/>
    <mergeCell ref="A292:A298"/>
    <mergeCell ref="B292:B298"/>
    <mergeCell ref="C292:C298"/>
    <mergeCell ref="D292:D298"/>
    <mergeCell ref="E292:E298"/>
    <mergeCell ref="F292:F298"/>
    <mergeCell ref="G292:G298"/>
    <mergeCell ref="M292:M298"/>
    <mergeCell ref="A1391:A1397"/>
    <mergeCell ref="B1391:B1397"/>
    <mergeCell ref="C1391:C1397"/>
    <mergeCell ref="D1391:D1397"/>
    <mergeCell ref="E1391:E1397"/>
    <mergeCell ref="F1391:F1397"/>
    <mergeCell ref="G1391:G1397"/>
    <mergeCell ref="M1391:M1397"/>
    <mergeCell ref="G957:G963"/>
    <mergeCell ref="G978:G984"/>
    <mergeCell ref="F957:F963"/>
    <mergeCell ref="E978:E984"/>
    <mergeCell ref="E859:E865"/>
    <mergeCell ref="F859:F865"/>
    <mergeCell ref="G859:G865"/>
    <mergeCell ref="M859:M865"/>
    <mergeCell ref="A866:A872"/>
    <mergeCell ref="B866:B872"/>
    <mergeCell ref="C866:C872"/>
    <mergeCell ref="D866:D872"/>
    <mergeCell ref="E866:E872"/>
    <mergeCell ref="F866:F872"/>
    <mergeCell ref="G866:G872"/>
    <mergeCell ref="A1440:A1446"/>
    <mergeCell ref="B1440:B1446"/>
    <mergeCell ref="C1440:C1446"/>
    <mergeCell ref="D1440:D1446"/>
    <mergeCell ref="E1440:E1446"/>
    <mergeCell ref="F1440:F1446"/>
    <mergeCell ref="G1440:G1446"/>
    <mergeCell ref="M1440:M1446"/>
    <mergeCell ref="A1321:A1327"/>
    <mergeCell ref="B1321:B1327"/>
    <mergeCell ref="C1321:C1327"/>
    <mergeCell ref="D1321:D1327"/>
    <mergeCell ref="E1321:E1327"/>
    <mergeCell ref="F1321:F1327"/>
    <mergeCell ref="G1321:G1327"/>
    <mergeCell ref="M1321:M1327"/>
    <mergeCell ref="E880:E886"/>
    <mergeCell ref="F880:F886"/>
    <mergeCell ref="G880:G886"/>
    <mergeCell ref="M880:M886"/>
    <mergeCell ref="A1048:A1054"/>
    <mergeCell ref="B1048:B1054"/>
    <mergeCell ref="C1048:C1054"/>
    <mergeCell ref="D1048:D1054"/>
    <mergeCell ref="E1048:E1054"/>
    <mergeCell ref="F1048:F1054"/>
    <mergeCell ref="G1048:G1054"/>
    <mergeCell ref="M1048:M1054"/>
    <mergeCell ref="M943:M949"/>
    <mergeCell ref="M985:M991"/>
    <mergeCell ref="M971:M977"/>
    <mergeCell ref="G985:G991"/>
    <mergeCell ref="C873:C879"/>
    <mergeCell ref="D873:D879"/>
    <mergeCell ref="E873:E879"/>
    <mergeCell ref="F873:F879"/>
    <mergeCell ref="G873:G879"/>
    <mergeCell ref="M873:M879"/>
    <mergeCell ref="M558:M564"/>
    <mergeCell ref="A698:A704"/>
    <mergeCell ref="B698:B704"/>
    <mergeCell ref="C698:C704"/>
    <mergeCell ref="D698:D704"/>
    <mergeCell ref="E698:E704"/>
    <mergeCell ref="F698:F704"/>
    <mergeCell ref="G698:G704"/>
    <mergeCell ref="M698:M704"/>
    <mergeCell ref="A705:A711"/>
    <mergeCell ref="B705:B711"/>
    <mergeCell ref="C705:C711"/>
    <mergeCell ref="D705:D711"/>
    <mergeCell ref="E705:E711"/>
    <mergeCell ref="F705:F711"/>
    <mergeCell ref="G705:G711"/>
    <mergeCell ref="M705:M711"/>
    <mergeCell ref="M677:M683"/>
    <mergeCell ref="M656:M662"/>
    <mergeCell ref="M670:M676"/>
    <mergeCell ref="C579:C585"/>
    <mergeCell ref="C593:C599"/>
    <mergeCell ref="A663:A669"/>
    <mergeCell ref="C663:C669"/>
    <mergeCell ref="F586:F592"/>
    <mergeCell ref="G656:G662"/>
    <mergeCell ref="F670:F676"/>
    <mergeCell ref="G670:G676"/>
    <mergeCell ref="B684:B690"/>
    <mergeCell ref="C649:C655"/>
    <mergeCell ref="B579:B585"/>
    <mergeCell ref="B593:B599"/>
    <mergeCell ref="B824:B830"/>
    <mergeCell ref="A803:A809"/>
    <mergeCell ref="A782:A788"/>
    <mergeCell ref="B782:B788"/>
    <mergeCell ref="C782:C788"/>
    <mergeCell ref="D782:D788"/>
    <mergeCell ref="E782:E788"/>
    <mergeCell ref="F782:F788"/>
    <mergeCell ref="G782:G788"/>
    <mergeCell ref="A726:A732"/>
    <mergeCell ref="C726:C732"/>
    <mergeCell ref="A733:A739"/>
    <mergeCell ref="B733:B739"/>
    <mergeCell ref="C761:C767"/>
    <mergeCell ref="B754:B760"/>
    <mergeCell ref="E691:E697"/>
    <mergeCell ref="C656:C662"/>
    <mergeCell ref="C642:C648"/>
    <mergeCell ref="B670:B676"/>
    <mergeCell ref="A691:A697"/>
    <mergeCell ref="B691:B697"/>
    <mergeCell ref="C691:C697"/>
    <mergeCell ref="E579:E585"/>
    <mergeCell ref="E992:E998"/>
    <mergeCell ref="F992:F998"/>
    <mergeCell ref="G992:G998"/>
    <mergeCell ref="M992:M998"/>
    <mergeCell ref="M915:M921"/>
    <mergeCell ref="G964:G970"/>
    <mergeCell ref="G971:G977"/>
    <mergeCell ref="A915:A921"/>
    <mergeCell ref="A887:A893"/>
    <mergeCell ref="B887:B893"/>
    <mergeCell ref="M950:M956"/>
    <mergeCell ref="M929:M935"/>
    <mergeCell ref="G922:G928"/>
    <mergeCell ref="M936:M942"/>
    <mergeCell ref="F922:F928"/>
    <mergeCell ref="E950:E956"/>
    <mergeCell ref="D985:D991"/>
    <mergeCell ref="A957:A963"/>
    <mergeCell ref="A929:A935"/>
    <mergeCell ref="C901:C907"/>
    <mergeCell ref="A936:A942"/>
    <mergeCell ref="A943:A949"/>
    <mergeCell ref="A971:A977"/>
    <mergeCell ref="G1083:G1089"/>
    <mergeCell ref="F964:F970"/>
    <mergeCell ref="F971:F977"/>
    <mergeCell ref="M817:M823"/>
    <mergeCell ref="G789:G795"/>
    <mergeCell ref="G796:G802"/>
    <mergeCell ref="M789:M795"/>
    <mergeCell ref="M747:M753"/>
    <mergeCell ref="D838:D844"/>
    <mergeCell ref="E838:E844"/>
    <mergeCell ref="F838:F844"/>
    <mergeCell ref="G838:G844"/>
    <mergeCell ref="M838:M844"/>
    <mergeCell ref="M782:M788"/>
    <mergeCell ref="D775:D781"/>
    <mergeCell ref="E775:E781"/>
    <mergeCell ref="F775:F781"/>
    <mergeCell ref="G775:G781"/>
    <mergeCell ref="M775:M781"/>
    <mergeCell ref="M957:M963"/>
    <mergeCell ref="M978:M984"/>
    <mergeCell ref="M1034:M1040"/>
    <mergeCell ref="G1069:G1075"/>
    <mergeCell ref="D1013:D1019"/>
    <mergeCell ref="D852:D858"/>
    <mergeCell ref="E852:E858"/>
    <mergeCell ref="F852:F858"/>
    <mergeCell ref="G852:G858"/>
    <mergeCell ref="E943:E949"/>
    <mergeCell ref="E845:E851"/>
    <mergeCell ref="F845:F851"/>
    <mergeCell ref="G845:G851"/>
    <mergeCell ref="F404:F410"/>
    <mergeCell ref="M663:M669"/>
    <mergeCell ref="A432:A438"/>
    <mergeCell ref="G460:G466"/>
    <mergeCell ref="C432:C438"/>
    <mergeCell ref="M887:M893"/>
    <mergeCell ref="M740:M746"/>
    <mergeCell ref="M824:M830"/>
    <mergeCell ref="M803:M809"/>
    <mergeCell ref="M810:M816"/>
    <mergeCell ref="A754:A760"/>
    <mergeCell ref="E908:E914"/>
    <mergeCell ref="E915:E921"/>
    <mergeCell ref="C789:C795"/>
    <mergeCell ref="M831:M837"/>
    <mergeCell ref="M796:M802"/>
    <mergeCell ref="G642:G648"/>
    <mergeCell ref="G684:G690"/>
    <mergeCell ref="G719:G725"/>
    <mergeCell ref="A838:A844"/>
    <mergeCell ref="B838:B844"/>
    <mergeCell ref="C838:C844"/>
    <mergeCell ref="A775:A781"/>
    <mergeCell ref="B775:B781"/>
    <mergeCell ref="C775:C781"/>
    <mergeCell ref="D719:D725"/>
    <mergeCell ref="F726:F732"/>
    <mergeCell ref="E670:E676"/>
    <mergeCell ref="C677:C683"/>
    <mergeCell ref="D740:D746"/>
    <mergeCell ref="A845:A851"/>
    <mergeCell ref="M845:M851"/>
    <mergeCell ref="M26:M32"/>
    <mergeCell ref="A369:A375"/>
    <mergeCell ref="B369:B375"/>
    <mergeCell ref="C369:C375"/>
    <mergeCell ref="A33:A39"/>
    <mergeCell ref="B33:B39"/>
    <mergeCell ref="G1146:G1152"/>
    <mergeCell ref="G1041:G1047"/>
    <mergeCell ref="F761:F767"/>
    <mergeCell ref="A362:A368"/>
    <mergeCell ref="B362:B368"/>
    <mergeCell ref="C362:C368"/>
    <mergeCell ref="D362:D368"/>
    <mergeCell ref="F362:F368"/>
    <mergeCell ref="G362:G368"/>
    <mergeCell ref="M362:M368"/>
    <mergeCell ref="F523:F529"/>
    <mergeCell ref="G663:G669"/>
    <mergeCell ref="M684:M690"/>
    <mergeCell ref="G635:G641"/>
    <mergeCell ref="G621:G627"/>
    <mergeCell ref="B523:B529"/>
    <mergeCell ref="C523:C529"/>
    <mergeCell ref="D523:D529"/>
    <mergeCell ref="A397:A403"/>
    <mergeCell ref="A481:A487"/>
    <mergeCell ref="A474:A480"/>
    <mergeCell ref="A467:A473"/>
    <mergeCell ref="C467:C473"/>
    <mergeCell ref="G481:G487"/>
    <mergeCell ref="G467:G473"/>
    <mergeCell ref="B404:B410"/>
    <mergeCell ref="C383:C389"/>
    <mergeCell ref="M383:M389"/>
    <mergeCell ref="G383:G389"/>
    <mergeCell ref="G446:G452"/>
    <mergeCell ref="B418:B424"/>
    <mergeCell ref="C418:C424"/>
    <mergeCell ref="A460:A466"/>
    <mergeCell ref="A411:A417"/>
    <mergeCell ref="A418:A424"/>
    <mergeCell ref="A12:A18"/>
    <mergeCell ref="B12:B18"/>
    <mergeCell ref="C12:C18"/>
    <mergeCell ref="D12:D18"/>
    <mergeCell ref="E12:E18"/>
    <mergeCell ref="F12:F18"/>
    <mergeCell ref="G12:G18"/>
    <mergeCell ref="M12:M18"/>
    <mergeCell ref="A19:A25"/>
    <mergeCell ref="B19:B25"/>
    <mergeCell ref="C19:C25"/>
    <mergeCell ref="D19:D25"/>
    <mergeCell ref="E19:E25"/>
    <mergeCell ref="F19:F25"/>
    <mergeCell ref="G19:G25"/>
    <mergeCell ref="M19:M25"/>
    <mergeCell ref="A26:A32"/>
    <mergeCell ref="B26:B32"/>
    <mergeCell ref="C26:C32"/>
    <mergeCell ref="D26:D32"/>
    <mergeCell ref="E26:E32"/>
    <mergeCell ref="F26:F32"/>
    <mergeCell ref="G26:G32"/>
    <mergeCell ref="G369:G375"/>
    <mergeCell ref="M369:M375"/>
    <mergeCell ref="C243:C249"/>
    <mergeCell ref="D243:D249"/>
    <mergeCell ref="E243:E249"/>
    <mergeCell ref="A222:A228"/>
    <mergeCell ref="B222:B228"/>
    <mergeCell ref="C222:C228"/>
    <mergeCell ref="A236:A242"/>
    <mergeCell ref="B236:B242"/>
    <mergeCell ref="C236:C242"/>
    <mergeCell ref="A278:A284"/>
    <mergeCell ref="B278:B284"/>
    <mergeCell ref="C278:C284"/>
    <mergeCell ref="A306:A312"/>
    <mergeCell ref="B306:B312"/>
    <mergeCell ref="D369:D375"/>
    <mergeCell ref="E369:E375"/>
    <mergeCell ref="F369:F375"/>
    <mergeCell ref="B327:B333"/>
    <mergeCell ref="C327:C333"/>
    <mergeCell ref="D327:D333"/>
    <mergeCell ref="E327:E333"/>
    <mergeCell ref="F327:F333"/>
    <mergeCell ref="G327:G333"/>
    <mergeCell ref="C334:C340"/>
    <mergeCell ref="D334:D340"/>
    <mergeCell ref="E334:E340"/>
    <mergeCell ref="G334:G340"/>
    <mergeCell ref="M334:M340"/>
    <mergeCell ref="B334:B340"/>
    <mergeCell ref="A348:A354"/>
    <mergeCell ref="A334:A340"/>
    <mergeCell ref="C33:C39"/>
    <mergeCell ref="D33:D39"/>
    <mergeCell ref="A159:A165"/>
    <mergeCell ref="B159:B165"/>
    <mergeCell ref="C159:C165"/>
    <mergeCell ref="D159:D165"/>
    <mergeCell ref="A341:A347"/>
    <mergeCell ref="B341:B347"/>
    <mergeCell ref="C341:C347"/>
    <mergeCell ref="D341:D347"/>
    <mergeCell ref="E341:E347"/>
    <mergeCell ref="E348:E354"/>
    <mergeCell ref="A313:A319"/>
    <mergeCell ref="B313:B319"/>
    <mergeCell ref="C313:C319"/>
    <mergeCell ref="D313:D319"/>
    <mergeCell ref="A243:A249"/>
    <mergeCell ref="B243:B249"/>
    <mergeCell ref="A250:A256"/>
    <mergeCell ref="B250:B256"/>
    <mergeCell ref="C250:C256"/>
    <mergeCell ref="D250:D256"/>
    <mergeCell ref="E250:E256"/>
    <mergeCell ref="D208:D214"/>
    <mergeCell ref="E208:E214"/>
    <mergeCell ref="A131:A137"/>
    <mergeCell ref="B131:B137"/>
    <mergeCell ref="C131:C137"/>
    <mergeCell ref="D131:D137"/>
    <mergeCell ref="E131:E137"/>
    <mergeCell ref="A117:A123"/>
    <mergeCell ref="G313:G319"/>
    <mergeCell ref="M313:M319"/>
    <mergeCell ref="G348:G354"/>
    <mergeCell ref="M348:M354"/>
    <mergeCell ref="B348:B354"/>
    <mergeCell ref="C348:C354"/>
    <mergeCell ref="D348:D354"/>
    <mergeCell ref="F334:F340"/>
    <mergeCell ref="A299:A305"/>
    <mergeCell ref="B299:B305"/>
    <mergeCell ref="M341:M347"/>
    <mergeCell ref="G306:G312"/>
    <mergeCell ref="M306:M312"/>
    <mergeCell ref="M327:M333"/>
    <mergeCell ref="F341:F347"/>
    <mergeCell ref="A355:A361"/>
    <mergeCell ref="B355:B361"/>
    <mergeCell ref="G341:G347"/>
    <mergeCell ref="C355:C361"/>
    <mergeCell ref="D355:D361"/>
    <mergeCell ref="E355:E361"/>
    <mergeCell ref="F355:F361"/>
    <mergeCell ref="G355:G361"/>
    <mergeCell ref="M355:M361"/>
    <mergeCell ref="A320:A326"/>
    <mergeCell ref="B320:B326"/>
    <mergeCell ref="C320:C326"/>
    <mergeCell ref="D320:D326"/>
    <mergeCell ref="E320:E326"/>
    <mergeCell ref="F320:F326"/>
    <mergeCell ref="G320:G326"/>
    <mergeCell ref="M320:M326"/>
    <mergeCell ref="F250:F256"/>
    <mergeCell ref="G250:G256"/>
    <mergeCell ref="M250:M256"/>
    <mergeCell ref="D236:D242"/>
    <mergeCell ref="F222:F228"/>
    <mergeCell ref="G222:G228"/>
    <mergeCell ref="M222:M228"/>
    <mergeCell ref="E229:E235"/>
    <mergeCell ref="F229:F235"/>
    <mergeCell ref="G229:G235"/>
    <mergeCell ref="M229:M235"/>
    <mergeCell ref="F299:F305"/>
    <mergeCell ref="G299:G305"/>
    <mergeCell ref="M299:M305"/>
    <mergeCell ref="A285:A291"/>
    <mergeCell ref="B285:B291"/>
    <mergeCell ref="C285:C291"/>
    <mergeCell ref="D285:D291"/>
    <mergeCell ref="E285:E291"/>
    <mergeCell ref="F285:F291"/>
    <mergeCell ref="G285:G291"/>
    <mergeCell ref="M285:M291"/>
    <mergeCell ref="D299:D305"/>
    <mergeCell ref="E299:E305"/>
    <mergeCell ref="D278:D284"/>
    <mergeCell ref="F278:F284"/>
    <mergeCell ref="G278:G284"/>
    <mergeCell ref="G208:G214"/>
    <mergeCell ref="M208:M214"/>
    <mergeCell ref="B173:B179"/>
    <mergeCell ref="C173:C179"/>
    <mergeCell ref="F180:F186"/>
    <mergeCell ref="A215:A221"/>
    <mergeCell ref="B215:B221"/>
    <mergeCell ref="C215:C221"/>
    <mergeCell ref="D215:D221"/>
    <mergeCell ref="E215:E221"/>
    <mergeCell ref="F215:F221"/>
    <mergeCell ref="M201:M207"/>
    <mergeCell ref="G236:G242"/>
    <mergeCell ref="M236:M242"/>
    <mergeCell ref="E236:E242"/>
    <mergeCell ref="F236:F242"/>
    <mergeCell ref="E222:E228"/>
    <mergeCell ref="D222:D228"/>
    <mergeCell ref="E201:E207"/>
    <mergeCell ref="F201:F207"/>
    <mergeCell ref="G201:G207"/>
    <mergeCell ref="C187:C193"/>
    <mergeCell ref="D187:D193"/>
    <mergeCell ref="E187:E193"/>
    <mergeCell ref="F187:F193"/>
    <mergeCell ref="G187:G193"/>
    <mergeCell ref="M173:M179"/>
    <mergeCell ref="A180:A186"/>
    <mergeCell ref="B180:B186"/>
    <mergeCell ref="F131:F137"/>
    <mergeCell ref="G131:G137"/>
    <mergeCell ref="M131:M137"/>
    <mergeCell ref="A145:A151"/>
    <mergeCell ref="B145:B151"/>
    <mergeCell ref="C145:C151"/>
    <mergeCell ref="D145:D151"/>
    <mergeCell ref="E145:E151"/>
    <mergeCell ref="F145:F151"/>
    <mergeCell ref="G145:G151"/>
    <mergeCell ref="M145:M151"/>
    <mergeCell ref="A166:A172"/>
    <mergeCell ref="B166:B172"/>
    <mergeCell ref="C166:C172"/>
    <mergeCell ref="D166:D172"/>
    <mergeCell ref="E166:E172"/>
    <mergeCell ref="F166:F172"/>
    <mergeCell ref="G166:G172"/>
    <mergeCell ref="M166:M172"/>
    <mergeCell ref="E159:E165"/>
    <mergeCell ref="F159:F165"/>
    <mergeCell ref="G159:G165"/>
    <mergeCell ref="M159:M165"/>
    <mergeCell ref="A138:A144"/>
    <mergeCell ref="B138:B144"/>
    <mergeCell ref="C138:C144"/>
    <mergeCell ref="D138:D144"/>
    <mergeCell ref="E138:E144"/>
    <mergeCell ref="B117:B123"/>
    <mergeCell ref="C117:C123"/>
    <mergeCell ref="D117:D123"/>
    <mergeCell ref="E117:E123"/>
    <mergeCell ref="F117:F123"/>
    <mergeCell ref="G117:G123"/>
    <mergeCell ref="M117:M123"/>
    <mergeCell ref="A124:A130"/>
    <mergeCell ref="B124:B130"/>
    <mergeCell ref="C124:C130"/>
    <mergeCell ref="D124:D130"/>
    <mergeCell ref="E124:E130"/>
    <mergeCell ref="F124:F130"/>
    <mergeCell ref="G124:G130"/>
    <mergeCell ref="M124:M130"/>
    <mergeCell ref="A110:A116"/>
    <mergeCell ref="B110:B116"/>
    <mergeCell ref="C110:C116"/>
    <mergeCell ref="D110:D116"/>
    <mergeCell ref="E110:E116"/>
    <mergeCell ref="F110:F116"/>
    <mergeCell ref="G110:G116"/>
    <mergeCell ref="F89:F95"/>
    <mergeCell ref="G89:G95"/>
    <mergeCell ref="M89:M95"/>
    <mergeCell ref="A103:A109"/>
    <mergeCell ref="B103:B109"/>
    <mergeCell ref="C103:C109"/>
    <mergeCell ref="D103:D109"/>
    <mergeCell ref="E103:E109"/>
    <mergeCell ref="F103:F109"/>
    <mergeCell ref="G103:G109"/>
    <mergeCell ref="M103:M109"/>
    <mergeCell ref="A96:A102"/>
    <mergeCell ref="B96:B102"/>
    <mergeCell ref="C96:C102"/>
    <mergeCell ref="D96:D102"/>
    <mergeCell ref="E96:E102"/>
    <mergeCell ref="F96:F102"/>
    <mergeCell ref="G96:G102"/>
    <mergeCell ref="M96:M102"/>
    <mergeCell ref="F936:F942"/>
    <mergeCell ref="F929:F935"/>
    <mergeCell ref="G929:G935"/>
    <mergeCell ref="F943:F949"/>
    <mergeCell ref="G950:G956"/>
    <mergeCell ref="D999:D1005"/>
    <mergeCell ref="D789:D795"/>
    <mergeCell ref="D796:D802"/>
    <mergeCell ref="D803:D809"/>
    <mergeCell ref="G754:G760"/>
    <mergeCell ref="E1034:E1040"/>
    <mergeCell ref="G803:G809"/>
    <mergeCell ref="D1062:D1068"/>
    <mergeCell ref="G936:G942"/>
    <mergeCell ref="D964:D970"/>
    <mergeCell ref="F985:F991"/>
    <mergeCell ref="F978:F984"/>
    <mergeCell ref="E964:E970"/>
    <mergeCell ref="D936:D942"/>
    <mergeCell ref="D943:D949"/>
    <mergeCell ref="D1034:D1040"/>
    <mergeCell ref="E761:E767"/>
    <mergeCell ref="F796:F802"/>
    <mergeCell ref="F915:F921"/>
    <mergeCell ref="F824:F830"/>
    <mergeCell ref="F789:F795"/>
    <mergeCell ref="E929:E935"/>
    <mergeCell ref="E936:E942"/>
    <mergeCell ref="F887:F893"/>
    <mergeCell ref="F1062:F1068"/>
    <mergeCell ref="D950:D956"/>
    <mergeCell ref="G1034:G1040"/>
    <mergeCell ref="M999:M1005"/>
    <mergeCell ref="M1027:M1033"/>
    <mergeCell ref="G1076:G1082"/>
    <mergeCell ref="M1076:M1082"/>
    <mergeCell ref="G1090:G1096"/>
    <mergeCell ref="F1076:F1082"/>
    <mergeCell ref="C1020:C1026"/>
    <mergeCell ref="E1062:E1068"/>
    <mergeCell ref="G1006:G1012"/>
    <mergeCell ref="M1006:M1012"/>
    <mergeCell ref="M1020:M1026"/>
    <mergeCell ref="G1013:G1019"/>
    <mergeCell ref="G1020:G1026"/>
    <mergeCell ref="M1013:M1019"/>
    <mergeCell ref="G1027:G1033"/>
    <mergeCell ref="F1027:F1033"/>
    <mergeCell ref="F1020:F1026"/>
    <mergeCell ref="E1069:E1075"/>
    <mergeCell ref="F1013:F1019"/>
    <mergeCell ref="D1020:D1026"/>
    <mergeCell ref="E1055:E1061"/>
    <mergeCell ref="F1055:F1061"/>
    <mergeCell ref="G1055:G1061"/>
    <mergeCell ref="M1055:M1061"/>
    <mergeCell ref="M1090:M1096"/>
    <mergeCell ref="E1013:E1019"/>
    <mergeCell ref="E1020:E1026"/>
    <mergeCell ref="E1027:E1033"/>
    <mergeCell ref="G999:G1005"/>
    <mergeCell ref="D1027:D1033"/>
    <mergeCell ref="F1041:F1047"/>
    <mergeCell ref="F1034:F1040"/>
    <mergeCell ref="F1069:F1075"/>
    <mergeCell ref="M1167:M1173"/>
    <mergeCell ref="B1041:B1047"/>
    <mergeCell ref="B1146:B1152"/>
    <mergeCell ref="G1062:G1068"/>
    <mergeCell ref="F1160:F1166"/>
    <mergeCell ref="F1153:F1159"/>
    <mergeCell ref="G1160:G1166"/>
    <mergeCell ref="G1125:G1131"/>
    <mergeCell ref="E1167:E1173"/>
    <mergeCell ref="M1069:M1075"/>
    <mergeCell ref="M1062:M1068"/>
    <mergeCell ref="B1076:B1082"/>
    <mergeCell ref="C1076:C1082"/>
    <mergeCell ref="D1076:D1082"/>
    <mergeCell ref="E1076:E1082"/>
    <mergeCell ref="M1132:M1138"/>
    <mergeCell ref="E1083:E1089"/>
    <mergeCell ref="F1083:F1089"/>
    <mergeCell ref="F1090:F1096"/>
    <mergeCell ref="E1041:E1047"/>
    <mergeCell ref="M1118:M1124"/>
    <mergeCell ref="M1160:M1166"/>
    <mergeCell ref="M1153:M1159"/>
    <mergeCell ref="G1118:G1124"/>
    <mergeCell ref="B1069:B1075"/>
    <mergeCell ref="B1132:B1138"/>
    <mergeCell ref="E1132:E1138"/>
    <mergeCell ref="F1097:F1103"/>
    <mergeCell ref="F1104:F1110"/>
    <mergeCell ref="C1090:C1096"/>
    <mergeCell ref="C1097:C1103"/>
    <mergeCell ref="M1307:M1313"/>
    <mergeCell ref="B1153:B1159"/>
    <mergeCell ref="D1153:D1159"/>
    <mergeCell ref="D1160:D1166"/>
    <mergeCell ref="A1174:A1180"/>
    <mergeCell ref="A1188:A1194"/>
    <mergeCell ref="C1167:C1173"/>
    <mergeCell ref="F1167:F1173"/>
    <mergeCell ref="B1195:B1201"/>
    <mergeCell ref="A1223:A1229"/>
    <mergeCell ref="B1223:B1229"/>
    <mergeCell ref="A1230:A1236"/>
    <mergeCell ref="B1230:B1236"/>
    <mergeCell ref="A1237:A1243"/>
    <mergeCell ref="B1237:B1243"/>
    <mergeCell ref="A1258:A1264"/>
    <mergeCell ref="B1258:B1264"/>
    <mergeCell ref="M1209:M1215"/>
    <mergeCell ref="G1251:G1257"/>
    <mergeCell ref="M1216:M1222"/>
    <mergeCell ref="M1300:M1306"/>
    <mergeCell ref="C1419:C1425"/>
    <mergeCell ref="C1279:C1285"/>
    <mergeCell ref="C1251:C1257"/>
    <mergeCell ref="D1209:D1215"/>
    <mergeCell ref="D1216:D1222"/>
    <mergeCell ref="D1195:D1201"/>
    <mergeCell ref="E1195:E1201"/>
    <mergeCell ref="E1202:E1208"/>
    <mergeCell ref="E1209:E1215"/>
    <mergeCell ref="E1216:E1222"/>
    <mergeCell ref="F1216:F1222"/>
    <mergeCell ref="C1412:C1418"/>
    <mergeCell ref="F1279:F1285"/>
    <mergeCell ref="F1265:F1271"/>
    <mergeCell ref="F1258:F1264"/>
    <mergeCell ref="E1286:E1292"/>
    <mergeCell ref="D1279:D1285"/>
    <mergeCell ref="D1286:D1292"/>
    <mergeCell ref="D1265:D1271"/>
    <mergeCell ref="F1237:F1243"/>
    <mergeCell ref="F1195:F1201"/>
    <mergeCell ref="D1202:D1208"/>
    <mergeCell ref="F1209:F1215"/>
    <mergeCell ref="M1412:M1418"/>
    <mergeCell ref="G1279:G1285"/>
    <mergeCell ref="M1279:M1285"/>
    <mergeCell ref="G1258:G1264"/>
    <mergeCell ref="D1223:D1229"/>
    <mergeCell ref="D1230:D1236"/>
    <mergeCell ref="E1223:E1229"/>
    <mergeCell ref="E1293:E1299"/>
    <mergeCell ref="E1300:E1306"/>
    <mergeCell ref="E1307:E1313"/>
    <mergeCell ref="E1405:E1411"/>
    <mergeCell ref="E1412:E1418"/>
    <mergeCell ref="D1300:D1306"/>
    <mergeCell ref="M1251:M1257"/>
    <mergeCell ref="M1244:M1250"/>
    <mergeCell ref="G1272:G1278"/>
    <mergeCell ref="M1272:M1278"/>
    <mergeCell ref="G1265:G1271"/>
    <mergeCell ref="M1265:M1271"/>
    <mergeCell ref="M1258:M1264"/>
    <mergeCell ref="M1223:M1229"/>
    <mergeCell ref="G1230:G1236"/>
    <mergeCell ref="M1230:M1236"/>
    <mergeCell ref="M1286:M1292"/>
    <mergeCell ref="G1307:G1313"/>
    <mergeCell ref="M1293:M1299"/>
    <mergeCell ref="G1286:G1292"/>
    <mergeCell ref="M1342:M1348"/>
    <mergeCell ref="G1412:G1418"/>
    <mergeCell ref="D1237:D1243"/>
    <mergeCell ref="D1244:D1250"/>
    <mergeCell ref="G1300:G1306"/>
    <mergeCell ref="B1433:B1439"/>
    <mergeCell ref="F1251:F1257"/>
    <mergeCell ref="A1433:A1439"/>
    <mergeCell ref="A1426:A1432"/>
    <mergeCell ref="B1426:B1432"/>
    <mergeCell ref="B1412:B1418"/>
    <mergeCell ref="B1279:B1285"/>
    <mergeCell ref="B1405:B1411"/>
    <mergeCell ref="A1307:A1313"/>
    <mergeCell ref="B1307:B1313"/>
    <mergeCell ref="B1293:B1299"/>
    <mergeCell ref="A1286:A1292"/>
    <mergeCell ref="B1286:B1292"/>
    <mergeCell ref="A1405:A1411"/>
    <mergeCell ref="C1433:C1439"/>
    <mergeCell ref="A1300:A1306"/>
    <mergeCell ref="A1293:A1299"/>
    <mergeCell ref="A1419:A1425"/>
    <mergeCell ref="B1419:B1425"/>
    <mergeCell ref="C1286:C1292"/>
    <mergeCell ref="C1293:C1299"/>
    <mergeCell ref="C1300:C1306"/>
    <mergeCell ref="C1307:C1313"/>
    <mergeCell ref="F1286:F1292"/>
    <mergeCell ref="D1272:D1278"/>
    <mergeCell ref="F1307:F1313"/>
    <mergeCell ref="A1314:A1320"/>
    <mergeCell ref="B1314:B1320"/>
    <mergeCell ref="C1272:C1278"/>
    <mergeCell ref="C1258:C1264"/>
    <mergeCell ref="A1251:A1257"/>
    <mergeCell ref="A1412:A1418"/>
    <mergeCell ref="F1433:F1439"/>
    <mergeCell ref="F1412:F1418"/>
    <mergeCell ref="F1272:F1278"/>
    <mergeCell ref="D1433:D1439"/>
    <mergeCell ref="B1272:B1278"/>
    <mergeCell ref="A1265:A1271"/>
    <mergeCell ref="A1272:A1278"/>
    <mergeCell ref="C1265:C1271"/>
    <mergeCell ref="F1426:F1432"/>
    <mergeCell ref="F1300:F1306"/>
    <mergeCell ref="G1433:G1439"/>
    <mergeCell ref="M1419:M1425"/>
    <mergeCell ref="C1405:C1411"/>
    <mergeCell ref="F1405:F1411"/>
    <mergeCell ref="G1405:G1411"/>
    <mergeCell ref="C1426:C1432"/>
    <mergeCell ref="M1433:M1439"/>
    <mergeCell ref="F1419:F1425"/>
    <mergeCell ref="G1419:G1425"/>
    <mergeCell ref="M1405:M1411"/>
    <mergeCell ref="E1433:E1439"/>
    <mergeCell ref="M1426:M1432"/>
    <mergeCell ref="G1426:G1432"/>
    <mergeCell ref="E1419:E1425"/>
    <mergeCell ref="E1426:E1432"/>
    <mergeCell ref="D1426:D1432"/>
    <mergeCell ref="F1293:F1299"/>
    <mergeCell ref="D1405:D1411"/>
    <mergeCell ref="D1419:D1425"/>
    <mergeCell ref="D1307:D1313"/>
    <mergeCell ref="D1314:D1320"/>
    <mergeCell ref="M1314:M1320"/>
    <mergeCell ref="A1342:A1348"/>
    <mergeCell ref="B1342:B1348"/>
    <mergeCell ref="C1342:C1348"/>
    <mergeCell ref="D1342:D1348"/>
    <mergeCell ref="E1342:E1348"/>
    <mergeCell ref="F1342:F1348"/>
    <mergeCell ref="G1342:G1348"/>
    <mergeCell ref="D1412:D1418"/>
    <mergeCell ref="D1293:D1299"/>
    <mergeCell ref="C1314:C1320"/>
    <mergeCell ref="E1258:E1264"/>
    <mergeCell ref="D1258:D1264"/>
    <mergeCell ref="E1272:E1278"/>
    <mergeCell ref="E1279:E1285"/>
    <mergeCell ref="F1244:F1250"/>
    <mergeCell ref="G1244:G1250"/>
    <mergeCell ref="A1377:A1383"/>
    <mergeCell ref="B1377:B1383"/>
    <mergeCell ref="C1377:C1383"/>
    <mergeCell ref="D1377:D1383"/>
    <mergeCell ref="E1377:E1383"/>
    <mergeCell ref="F1377:F1383"/>
    <mergeCell ref="G1377:G1383"/>
    <mergeCell ref="A1384:A1390"/>
    <mergeCell ref="A1349:A1355"/>
    <mergeCell ref="B1349:B1355"/>
    <mergeCell ref="A1279:A1285"/>
    <mergeCell ref="A1244:A1250"/>
    <mergeCell ref="B1244:B1250"/>
    <mergeCell ref="E1314:E1320"/>
    <mergeCell ref="F1314:F1320"/>
    <mergeCell ref="G1314:G1320"/>
    <mergeCell ref="E1244:E1250"/>
    <mergeCell ref="E1251:E1257"/>
    <mergeCell ref="E1265:E1271"/>
    <mergeCell ref="F1230:F1236"/>
    <mergeCell ref="B1209:B1215"/>
    <mergeCell ref="A1216:A1222"/>
    <mergeCell ref="B1188:B1194"/>
    <mergeCell ref="B1300:B1306"/>
    <mergeCell ref="B1265:B1271"/>
    <mergeCell ref="B1251:B1257"/>
    <mergeCell ref="C1237:C1243"/>
    <mergeCell ref="G1195:G1201"/>
    <mergeCell ref="G1202:G1208"/>
    <mergeCell ref="G1216:G1222"/>
    <mergeCell ref="C1244:C1250"/>
    <mergeCell ref="C1195:C1201"/>
    <mergeCell ref="D1251:D1257"/>
    <mergeCell ref="C1223:C1229"/>
    <mergeCell ref="C1209:C1215"/>
    <mergeCell ref="C1230:C1236"/>
    <mergeCell ref="C1216:C1222"/>
    <mergeCell ref="G1293:G1299"/>
    <mergeCell ref="B1216:B1222"/>
    <mergeCell ref="A1209:A1215"/>
    <mergeCell ref="B1202:B1208"/>
    <mergeCell ref="A1195:A1201"/>
    <mergeCell ref="A1202:A1208"/>
    <mergeCell ref="B831:B837"/>
    <mergeCell ref="A1020:A1026"/>
    <mergeCell ref="C999:C1005"/>
    <mergeCell ref="A1111:A1117"/>
    <mergeCell ref="B1174:B1180"/>
    <mergeCell ref="A1181:A1187"/>
    <mergeCell ref="A1097:A1103"/>
    <mergeCell ref="B1097:B1103"/>
    <mergeCell ref="C1160:C1166"/>
    <mergeCell ref="D915:D921"/>
    <mergeCell ref="B845:B851"/>
    <mergeCell ref="C845:C851"/>
    <mergeCell ref="D845:D851"/>
    <mergeCell ref="D971:D977"/>
    <mergeCell ref="B1160:B1166"/>
    <mergeCell ref="A1167:A1173"/>
    <mergeCell ref="B1167:B1173"/>
    <mergeCell ref="C1181:C1187"/>
    <mergeCell ref="C1118:C1124"/>
    <mergeCell ref="A1139:A1145"/>
    <mergeCell ref="B1139:B1145"/>
    <mergeCell ref="A1125:A1131"/>
    <mergeCell ref="A1160:A1166"/>
    <mergeCell ref="A1083:A1089"/>
    <mergeCell ref="B1083:B1089"/>
    <mergeCell ref="C1041:C1047"/>
    <mergeCell ref="A992:A998"/>
    <mergeCell ref="B992:B998"/>
    <mergeCell ref="C992:C998"/>
    <mergeCell ref="D992:D998"/>
    <mergeCell ref="A873:A879"/>
    <mergeCell ref="B873:B879"/>
    <mergeCell ref="D908:D914"/>
    <mergeCell ref="A852:A858"/>
    <mergeCell ref="B852:B858"/>
    <mergeCell ref="C852:C858"/>
    <mergeCell ref="A859:A865"/>
    <mergeCell ref="B859:B865"/>
    <mergeCell ref="C859:C865"/>
    <mergeCell ref="D859:D865"/>
    <mergeCell ref="A880:A886"/>
    <mergeCell ref="B880:B886"/>
    <mergeCell ref="C880:C886"/>
    <mergeCell ref="D880:D886"/>
    <mergeCell ref="B894:B900"/>
    <mergeCell ref="D901:D907"/>
    <mergeCell ref="B1111:B1117"/>
    <mergeCell ref="E1230:E1236"/>
    <mergeCell ref="C831:C837"/>
    <mergeCell ref="C957:C963"/>
    <mergeCell ref="B915:B921"/>
    <mergeCell ref="A1069:A1075"/>
    <mergeCell ref="C1027:C1033"/>
    <mergeCell ref="A1006:A1012"/>
    <mergeCell ref="B1006:B1012"/>
    <mergeCell ref="C1083:C1089"/>
    <mergeCell ref="A1146:A1152"/>
    <mergeCell ref="A1041:A1047"/>
    <mergeCell ref="A1090:A1096"/>
    <mergeCell ref="D1041:D1047"/>
    <mergeCell ref="D1104:D1110"/>
    <mergeCell ref="D1111:D1117"/>
    <mergeCell ref="A1076:A1082"/>
    <mergeCell ref="A831:A837"/>
    <mergeCell ref="A1034:A1040"/>
    <mergeCell ref="C950:C956"/>
    <mergeCell ref="B943:B949"/>
    <mergeCell ref="B957:B963"/>
    <mergeCell ref="B929:B935"/>
    <mergeCell ref="C929:C935"/>
    <mergeCell ref="C943:C949"/>
    <mergeCell ref="A1013:A1019"/>
    <mergeCell ref="B1013:B1019"/>
    <mergeCell ref="A964:A970"/>
    <mergeCell ref="A1027:A1033"/>
    <mergeCell ref="B1027:B1033"/>
    <mergeCell ref="A922:A928"/>
    <mergeCell ref="A978:A984"/>
    <mergeCell ref="B978:B984"/>
    <mergeCell ref="A908:A914"/>
    <mergeCell ref="C971:C977"/>
    <mergeCell ref="A999:A1005"/>
    <mergeCell ref="B950:B956"/>
    <mergeCell ref="B971:B977"/>
    <mergeCell ref="B964:B970"/>
    <mergeCell ref="B999:B1005"/>
    <mergeCell ref="A985:A991"/>
    <mergeCell ref="C985:C991"/>
    <mergeCell ref="C978:C984"/>
    <mergeCell ref="C1006:C1012"/>
    <mergeCell ref="C1013:C1019"/>
    <mergeCell ref="A950:A956"/>
    <mergeCell ref="B985:B991"/>
    <mergeCell ref="C908:C914"/>
    <mergeCell ref="B936:B942"/>
    <mergeCell ref="C936:C942"/>
    <mergeCell ref="D831:D837"/>
    <mergeCell ref="D887:D893"/>
    <mergeCell ref="D726:D732"/>
    <mergeCell ref="E796:E802"/>
    <mergeCell ref="E803:E809"/>
    <mergeCell ref="E810:E816"/>
    <mergeCell ref="E817:E823"/>
    <mergeCell ref="E824:E830"/>
    <mergeCell ref="E831:E837"/>
    <mergeCell ref="E887:E893"/>
    <mergeCell ref="E894:E900"/>
    <mergeCell ref="B747:B753"/>
    <mergeCell ref="B803:B809"/>
    <mergeCell ref="A810:A816"/>
    <mergeCell ref="E789:E795"/>
    <mergeCell ref="D810:D816"/>
    <mergeCell ref="A796:A802"/>
    <mergeCell ref="B796:B802"/>
    <mergeCell ref="D894:D900"/>
    <mergeCell ref="C817:C823"/>
    <mergeCell ref="A817:A823"/>
    <mergeCell ref="B817:B823"/>
    <mergeCell ref="A747:A753"/>
    <mergeCell ref="A894:A900"/>
    <mergeCell ref="C894:C900"/>
    <mergeCell ref="E740:E746"/>
    <mergeCell ref="E747:E753"/>
    <mergeCell ref="A740:A746"/>
    <mergeCell ref="C747:C753"/>
    <mergeCell ref="D761:D767"/>
    <mergeCell ref="E754:E760"/>
    <mergeCell ref="C754:C760"/>
    <mergeCell ref="D10:E10"/>
    <mergeCell ref="M152:M158"/>
    <mergeCell ref="C82:C88"/>
    <mergeCell ref="A383:A389"/>
    <mergeCell ref="B383:B389"/>
    <mergeCell ref="M397:M403"/>
    <mergeCell ref="B40:B46"/>
    <mergeCell ref="M614:M620"/>
    <mergeCell ref="M600:M606"/>
    <mergeCell ref="M579:M585"/>
    <mergeCell ref="F565:F571"/>
    <mergeCell ref="G579:G585"/>
    <mergeCell ref="M516:M522"/>
    <mergeCell ref="C572:C578"/>
    <mergeCell ref="F572:F578"/>
    <mergeCell ref="G572:G578"/>
    <mergeCell ref="M572:M578"/>
    <mergeCell ref="F516:F522"/>
    <mergeCell ref="B397:B403"/>
    <mergeCell ref="F607:F613"/>
    <mergeCell ref="M607:M613"/>
    <mergeCell ref="C565:C571"/>
    <mergeCell ref="C586:C592"/>
    <mergeCell ref="C516:C522"/>
    <mergeCell ref="M565:M571"/>
    <mergeCell ref="M82:M88"/>
    <mergeCell ref="A89:A95"/>
    <mergeCell ref="B89:B95"/>
    <mergeCell ref="C89:C95"/>
    <mergeCell ref="G614:G620"/>
    <mergeCell ref="F82:F88"/>
    <mergeCell ref="G82:G88"/>
    <mergeCell ref="A6:M6"/>
    <mergeCell ref="A7:M7"/>
    <mergeCell ref="B10:B11"/>
    <mergeCell ref="C10:C11"/>
    <mergeCell ref="M10:M11"/>
    <mergeCell ref="A10:A11"/>
    <mergeCell ref="F10:G10"/>
    <mergeCell ref="M376:M382"/>
    <mergeCell ref="G376:G382"/>
    <mergeCell ref="A376:A382"/>
    <mergeCell ref="B376:B382"/>
    <mergeCell ref="C376:C382"/>
    <mergeCell ref="F376:F382"/>
    <mergeCell ref="H10:H11"/>
    <mergeCell ref="A8:M8"/>
    <mergeCell ref="D376:D382"/>
    <mergeCell ref="I10:I11"/>
    <mergeCell ref="J10:J11"/>
    <mergeCell ref="K10:K11"/>
    <mergeCell ref="L10:L11"/>
    <mergeCell ref="E33:E39"/>
    <mergeCell ref="F33:F39"/>
    <mergeCell ref="G33:G39"/>
    <mergeCell ref="M33:M39"/>
    <mergeCell ref="A40:A46"/>
    <mergeCell ref="F138:F144"/>
    <mergeCell ref="A82:A88"/>
    <mergeCell ref="B82:B88"/>
    <mergeCell ref="M187:M193"/>
    <mergeCell ref="A173:A179"/>
    <mergeCell ref="G180:G186"/>
    <mergeCell ref="M180:M186"/>
    <mergeCell ref="G425:G431"/>
    <mergeCell ref="F446:F452"/>
    <mergeCell ref="G418:G424"/>
    <mergeCell ref="B425:B431"/>
    <mergeCell ref="B446:B452"/>
    <mergeCell ref="C446:C452"/>
    <mergeCell ref="F425:F431"/>
    <mergeCell ref="E376:E382"/>
    <mergeCell ref="E383:E389"/>
    <mergeCell ref="M411:M417"/>
    <mergeCell ref="G404:G410"/>
    <mergeCell ref="D418:D424"/>
    <mergeCell ref="M215:M221"/>
    <mergeCell ref="C299:C305"/>
    <mergeCell ref="F257:F263"/>
    <mergeCell ref="G257:G263"/>
    <mergeCell ref="G271:G277"/>
    <mergeCell ref="M278:M284"/>
    <mergeCell ref="M271:M277"/>
    <mergeCell ref="B229:B235"/>
    <mergeCell ref="C229:C235"/>
    <mergeCell ref="F243:F249"/>
    <mergeCell ref="G243:G249"/>
    <mergeCell ref="M243:M249"/>
    <mergeCell ref="M432:M438"/>
    <mergeCell ref="M446:M452"/>
    <mergeCell ref="C439:C445"/>
    <mergeCell ref="M439:M445"/>
    <mergeCell ref="E278:E284"/>
    <mergeCell ref="D425:D431"/>
    <mergeCell ref="D439:D445"/>
    <mergeCell ref="C306:C312"/>
    <mergeCell ref="C40:C46"/>
    <mergeCell ref="D40:D46"/>
    <mergeCell ref="E40:E46"/>
    <mergeCell ref="F40:F46"/>
    <mergeCell ref="G40:G46"/>
    <mergeCell ref="M40:M46"/>
    <mergeCell ref="B390:B396"/>
    <mergeCell ref="C390:C396"/>
    <mergeCell ref="F390:F396"/>
    <mergeCell ref="M425:M431"/>
    <mergeCell ref="M390:M396"/>
    <mergeCell ref="F397:F403"/>
    <mergeCell ref="G397:G403"/>
    <mergeCell ref="C397:C403"/>
    <mergeCell ref="G390:G396"/>
    <mergeCell ref="M418:M424"/>
    <mergeCell ref="E180:E186"/>
    <mergeCell ref="E362:E368"/>
    <mergeCell ref="G138:G144"/>
    <mergeCell ref="M138:M144"/>
    <mergeCell ref="B152:B158"/>
    <mergeCell ref="C152:C158"/>
    <mergeCell ref="B411:B417"/>
    <mergeCell ref="C411:C417"/>
    <mergeCell ref="F411:F417"/>
    <mergeCell ref="G411:G417"/>
    <mergeCell ref="M404:M410"/>
    <mergeCell ref="D82:D88"/>
    <mergeCell ref="E82:E88"/>
    <mergeCell ref="D89:D95"/>
    <mergeCell ref="E89:E95"/>
    <mergeCell ref="M110:M116"/>
    <mergeCell ref="F348:F354"/>
    <mergeCell ref="F152:F158"/>
    <mergeCell ref="G152:G158"/>
    <mergeCell ref="D173:D179"/>
    <mergeCell ref="E173:E179"/>
    <mergeCell ref="F173:F179"/>
    <mergeCell ref="G173:G179"/>
    <mergeCell ref="A257:A263"/>
    <mergeCell ref="B257:B263"/>
    <mergeCell ref="A187:A193"/>
    <mergeCell ref="B187:B193"/>
    <mergeCell ref="M257:M263"/>
    <mergeCell ref="D229:D235"/>
    <mergeCell ref="G215:G221"/>
    <mergeCell ref="C180:C186"/>
    <mergeCell ref="D180:D186"/>
    <mergeCell ref="A152:A158"/>
    <mergeCell ref="D152:D158"/>
    <mergeCell ref="E152:E158"/>
    <mergeCell ref="A229:A235"/>
    <mergeCell ref="A194:A200"/>
    <mergeCell ref="B194:B200"/>
    <mergeCell ref="C194:C200"/>
    <mergeCell ref="D194:D200"/>
    <mergeCell ref="E194:E200"/>
    <mergeCell ref="F194:F200"/>
    <mergeCell ref="G194:G200"/>
    <mergeCell ref="M194:M200"/>
    <mergeCell ref="A208:A214"/>
    <mergeCell ref="B208:B214"/>
    <mergeCell ref="C208:C214"/>
    <mergeCell ref="F208:F214"/>
    <mergeCell ref="M453:M459"/>
    <mergeCell ref="G502:G508"/>
    <mergeCell ref="D502:D508"/>
    <mergeCell ref="D509:D515"/>
    <mergeCell ref="E502:E508"/>
    <mergeCell ref="M474:M480"/>
    <mergeCell ref="B495:B501"/>
    <mergeCell ref="C495:C501"/>
    <mergeCell ref="F495:F501"/>
    <mergeCell ref="F502:F508"/>
    <mergeCell ref="F474:F480"/>
    <mergeCell ref="M460:M466"/>
    <mergeCell ref="C460:C466"/>
    <mergeCell ref="F460:F466"/>
    <mergeCell ref="D467:D473"/>
    <mergeCell ref="E509:E515"/>
    <mergeCell ref="B488:B494"/>
    <mergeCell ref="C488:C494"/>
    <mergeCell ref="F488:F494"/>
    <mergeCell ref="M481:M487"/>
    <mergeCell ref="G488:G494"/>
    <mergeCell ref="B502:B508"/>
    <mergeCell ref="C502:C508"/>
    <mergeCell ref="B474:B480"/>
    <mergeCell ref="C474:C480"/>
    <mergeCell ref="B726:B732"/>
    <mergeCell ref="C810:C816"/>
    <mergeCell ref="E635:E641"/>
    <mergeCell ref="E642:E648"/>
    <mergeCell ref="F740:F746"/>
    <mergeCell ref="G544:G550"/>
    <mergeCell ref="E488:E494"/>
    <mergeCell ref="E495:E501"/>
    <mergeCell ref="F544:F550"/>
    <mergeCell ref="M544:M550"/>
    <mergeCell ref="B530:B536"/>
    <mergeCell ref="C530:C536"/>
    <mergeCell ref="D530:D536"/>
    <mergeCell ref="E530:E536"/>
    <mergeCell ref="F530:F536"/>
    <mergeCell ref="G530:G536"/>
    <mergeCell ref="M530:M536"/>
    <mergeCell ref="E537:E543"/>
    <mergeCell ref="M537:M543"/>
    <mergeCell ref="G810:G816"/>
    <mergeCell ref="M495:M501"/>
    <mergeCell ref="C607:C613"/>
    <mergeCell ref="B656:B662"/>
    <mergeCell ref="F628:F634"/>
    <mergeCell ref="C628:C634"/>
    <mergeCell ref="C803:C809"/>
    <mergeCell ref="F803:F809"/>
    <mergeCell ref="B537:B543"/>
    <mergeCell ref="G677:G683"/>
    <mergeCell ref="B558:B564"/>
    <mergeCell ref="C558:C564"/>
    <mergeCell ref="M502:M508"/>
    <mergeCell ref="G943:G949"/>
    <mergeCell ref="F950:F956"/>
    <mergeCell ref="M1111:M1117"/>
    <mergeCell ref="G1139:G1145"/>
    <mergeCell ref="G1153:G1159"/>
    <mergeCell ref="E1090:E1096"/>
    <mergeCell ref="F1181:F1187"/>
    <mergeCell ref="E957:E963"/>
    <mergeCell ref="D957:D963"/>
    <mergeCell ref="E1097:E1103"/>
    <mergeCell ref="E971:E977"/>
    <mergeCell ref="D1069:D1075"/>
    <mergeCell ref="D1090:D1096"/>
    <mergeCell ref="D1097:D1103"/>
    <mergeCell ref="D978:D984"/>
    <mergeCell ref="F999:F1005"/>
    <mergeCell ref="G1181:G1187"/>
    <mergeCell ref="E1125:E1131"/>
    <mergeCell ref="G1104:G1110"/>
    <mergeCell ref="F1174:F1180"/>
    <mergeCell ref="G1167:G1173"/>
    <mergeCell ref="F1006:F1012"/>
    <mergeCell ref="E1118:E1124"/>
    <mergeCell ref="M964:M970"/>
    <mergeCell ref="E985:E991"/>
    <mergeCell ref="G1097:G1103"/>
    <mergeCell ref="E999:E1005"/>
    <mergeCell ref="E1006:E1012"/>
    <mergeCell ref="G1132:G1138"/>
    <mergeCell ref="F1125:F1131"/>
    <mergeCell ref="M1097:M1103"/>
    <mergeCell ref="M1041:M1047"/>
    <mergeCell ref="C1111:C1117"/>
    <mergeCell ref="M1146:M1152"/>
    <mergeCell ref="M1139:M1145"/>
    <mergeCell ref="G1174:G1180"/>
    <mergeCell ref="F1202:F1208"/>
    <mergeCell ref="F1188:F1194"/>
    <mergeCell ref="G1237:G1243"/>
    <mergeCell ref="G1223:G1229"/>
    <mergeCell ref="F1111:F1117"/>
    <mergeCell ref="G1209:G1215"/>
    <mergeCell ref="G1188:G1194"/>
    <mergeCell ref="D1181:D1187"/>
    <mergeCell ref="D1188:D1194"/>
    <mergeCell ref="E1181:E1187"/>
    <mergeCell ref="E1139:E1145"/>
    <mergeCell ref="E1146:E1152"/>
    <mergeCell ref="E1237:E1243"/>
    <mergeCell ref="M1237:M1243"/>
    <mergeCell ref="M1202:M1208"/>
    <mergeCell ref="M1195:M1201"/>
    <mergeCell ref="M1188:M1194"/>
    <mergeCell ref="M1125:M1131"/>
    <mergeCell ref="F1223:F1229"/>
    <mergeCell ref="M1181:M1187"/>
    <mergeCell ref="M1174:M1180"/>
    <mergeCell ref="D1174:D1180"/>
    <mergeCell ref="E1174:E1180"/>
    <mergeCell ref="M1083:M1089"/>
    <mergeCell ref="G1111:G1117"/>
    <mergeCell ref="C1104:C1110"/>
    <mergeCell ref="C1139:C1145"/>
    <mergeCell ref="D1167:D1173"/>
    <mergeCell ref="C1146:C1152"/>
    <mergeCell ref="C1062:C1068"/>
    <mergeCell ref="C1125:C1131"/>
    <mergeCell ref="C1188:C1194"/>
    <mergeCell ref="C1069:C1075"/>
    <mergeCell ref="A1132:A1138"/>
    <mergeCell ref="C1153:C1159"/>
    <mergeCell ref="B1118:B1124"/>
    <mergeCell ref="A1055:A1061"/>
    <mergeCell ref="B1055:B1061"/>
    <mergeCell ref="C1055:C1061"/>
    <mergeCell ref="D1055:D1061"/>
    <mergeCell ref="E1160:E1166"/>
    <mergeCell ref="F1118:F1124"/>
    <mergeCell ref="D1125:D1131"/>
    <mergeCell ref="D1132:D1138"/>
    <mergeCell ref="D1139:D1145"/>
    <mergeCell ref="F1139:F1145"/>
    <mergeCell ref="F1132:F1138"/>
    <mergeCell ref="F1146:F1152"/>
    <mergeCell ref="E1104:E1110"/>
    <mergeCell ref="E1111:E1117"/>
    <mergeCell ref="B1090:B1096"/>
    <mergeCell ref="A1104:A1110"/>
    <mergeCell ref="B1104:B1110"/>
    <mergeCell ref="B1181:B1187"/>
    <mergeCell ref="A1153:A1159"/>
    <mergeCell ref="D663:D669"/>
    <mergeCell ref="D754:D760"/>
    <mergeCell ref="D670:D676"/>
    <mergeCell ref="E663:E669"/>
    <mergeCell ref="D817:D823"/>
    <mergeCell ref="E628:E634"/>
    <mergeCell ref="D621:D627"/>
    <mergeCell ref="E621:E627"/>
    <mergeCell ref="D614:D620"/>
    <mergeCell ref="E614:E620"/>
    <mergeCell ref="E684:E690"/>
    <mergeCell ref="D635:D641"/>
    <mergeCell ref="D607:D613"/>
    <mergeCell ref="D565:D571"/>
    <mergeCell ref="D572:D578"/>
    <mergeCell ref="D684:D690"/>
    <mergeCell ref="E586:E592"/>
    <mergeCell ref="D586:D592"/>
    <mergeCell ref="D600:D606"/>
    <mergeCell ref="E768:E774"/>
    <mergeCell ref="D628:D634"/>
    <mergeCell ref="E565:E571"/>
    <mergeCell ref="D691:D697"/>
    <mergeCell ref="E572:E578"/>
    <mergeCell ref="A390:A396"/>
    <mergeCell ref="A446:A452"/>
    <mergeCell ref="A488:A494"/>
    <mergeCell ref="A551:A557"/>
    <mergeCell ref="B432:B438"/>
    <mergeCell ref="B635:B641"/>
    <mergeCell ref="C635:C641"/>
    <mergeCell ref="B614:B620"/>
    <mergeCell ref="C614:C620"/>
    <mergeCell ref="A495:A501"/>
    <mergeCell ref="D579:D585"/>
    <mergeCell ref="B516:B522"/>
    <mergeCell ref="A565:A571"/>
    <mergeCell ref="B565:B571"/>
    <mergeCell ref="A579:A585"/>
    <mergeCell ref="B551:B557"/>
    <mergeCell ref="E551:E557"/>
    <mergeCell ref="D474:D480"/>
    <mergeCell ref="D481:D487"/>
    <mergeCell ref="D488:D494"/>
    <mergeCell ref="D495:D501"/>
    <mergeCell ref="D551:D557"/>
    <mergeCell ref="E544:E550"/>
    <mergeCell ref="D558:D564"/>
    <mergeCell ref="B481:B487"/>
    <mergeCell ref="C481:C487"/>
    <mergeCell ref="C404:C410"/>
    <mergeCell ref="C257:C263"/>
    <mergeCell ref="D257:D263"/>
    <mergeCell ref="E257:E263"/>
    <mergeCell ref="C551:C557"/>
    <mergeCell ref="D537:D543"/>
    <mergeCell ref="C509:C515"/>
    <mergeCell ref="D544:D550"/>
    <mergeCell ref="F467:F473"/>
    <mergeCell ref="F383:F389"/>
    <mergeCell ref="E523:E529"/>
    <mergeCell ref="E390:E396"/>
    <mergeCell ref="E397:E403"/>
    <mergeCell ref="E404:E410"/>
    <mergeCell ref="E411:E417"/>
    <mergeCell ref="E418:E424"/>
    <mergeCell ref="E425:E431"/>
    <mergeCell ref="E432:E438"/>
    <mergeCell ref="E439:E445"/>
    <mergeCell ref="E446:E452"/>
    <mergeCell ref="E453:E459"/>
    <mergeCell ref="E460:E466"/>
    <mergeCell ref="E467:E473"/>
    <mergeCell ref="D383:D389"/>
    <mergeCell ref="F432:F438"/>
    <mergeCell ref="D446:D452"/>
    <mergeCell ref="D453:D459"/>
    <mergeCell ref="D460:D466"/>
    <mergeCell ref="D390:D396"/>
    <mergeCell ref="D397:D403"/>
    <mergeCell ref="D404:D410"/>
    <mergeCell ref="D411:D417"/>
    <mergeCell ref="C425:C431"/>
    <mergeCell ref="F418:F424"/>
    <mergeCell ref="D306:D312"/>
    <mergeCell ref="E306:E312"/>
    <mergeCell ref="F306:F312"/>
    <mergeCell ref="E313:E319"/>
    <mergeCell ref="F313:F319"/>
    <mergeCell ref="A327:A333"/>
    <mergeCell ref="A586:A592"/>
    <mergeCell ref="F621:F627"/>
    <mergeCell ref="B649:B655"/>
    <mergeCell ref="A593:A599"/>
    <mergeCell ref="A649:A655"/>
    <mergeCell ref="A502:A508"/>
    <mergeCell ref="F551:F557"/>
    <mergeCell ref="C537:C543"/>
    <mergeCell ref="F439:F445"/>
    <mergeCell ref="G439:G445"/>
    <mergeCell ref="F509:F515"/>
    <mergeCell ref="G509:G515"/>
    <mergeCell ref="D516:D522"/>
    <mergeCell ref="E516:E522"/>
    <mergeCell ref="G495:G501"/>
    <mergeCell ref="G516:G522"/>
    <mergeCell ref="F481:F487"/>
    <mergeCell ref="G432:G438"/>
    <mergeCell ref="B439:B445"/>
    <mergeCell ref="B460:B466"/>
    <mergeCell ref="A453:A459"/>
    <mergeCell ref="A621:A627"/>
    <mergeCell ref="A628:A634"/>
    <mergeCell ref="A614:A620"/>
    <mergeCell ref="A635:A641"/>
    <mergeCell ref="E656:E662"/>
    <mergeCell ref="A544:A550"/>
    <mergeCell ref="B544:B550"/>
    <mergeCell ref="C544:C550"/>
    <mergeCell ref="G607:G613"/>
    <mergeCell ref="F600:F606"/>
    <mergeCell ref="C684:C690"/>
    <mergeCell ref="F663:F669"/>
    <mergeCell ref="F684:F690"/>
    <mergeCell ref="G565:G571"/>
    <mergeCell ref="G628:G634"/>
    <mergeCell ref="E649:E655"/>
    <mergeCell ref="A516:A522"/>
    <mergeCell ref="A684:A690"/>
    <mergeCell ref="C670:C676"/>
    <mergeCell ref="E677:E683"/>
    <mergeCell ref="B509:B515"/>
    <mergeCell ref="A530:A536"/>
    <mergeCell ref="G537:G543"/>
    <mergeCell ref="G523:G529"/>
    <mergeCell ref="A537:A543"/>
    <mergeCell ref="A523:A529"/>
    <mergeCell ref="A558:A564"/>
    <mergeCell ref="E558:E564"/>
    <mergeCell ref="F558:F564"/>
    <mergeCell ref="G558:G564"/>
    <mergeCell ref="A509:A515"/>
    <mergeCell ref="F579:F585"/>
    <mergeCell ref="A656:A662"/>
    <mergeCell ref="A677:A683"/>
    <mergeCell ref="B677:B683"/>
    <mergeCell ref="B642:B648"/>
    <mergeCell ref="B467:B473"/>
    <mergeCell ref="A425:A431"/>
    <mergeCell ref="G551:G557"/>
    <mergeCell ref="M635:M641"/>
    <mergeCell ref="M628:M634"/>
    <mergeCell ref="M642:M648"/>
    <mergeCell ref="G649:G655"/>
    <mergeCell ref="M621:M627"/>
    <mergeCell ref="M649:M655"/>
    <mergeCell ref="C600:C606"/>
    <mergeCell ref="M593:M599"/>
    <mergeCell ref="M586:M592"/>
    <mergeCell ref="E600:E606"/>
    <mergeCell ref="G586:G592"/>
    <mergeCell ref="F593:F599"/>
    <mergeCell ref="G593:G599"/>
    <mergeCell ref="C621:C627"/>
    <mergeCell ref="E593:E599"/>
    <mergeCell ref="D593:D599"/>
    <mergeCell ref="M551:M557"/>
    <mergeCell ref="F537:F543"/>
    <mergeCell ref="F453:F459"/>
    <mergeCell ref="D432:D438"/>
    <mergeCell ref="B453:B459"/>
    <mergeCell ref="C453:C459"/>
    <mergeCell ref="A439:A445"/>
    <mergeCell ref="M523:M529"/>
    <mergeCell ref="G453:G459"/>
    <mergeCell ref="G474:G480"/>
    <mergeCell ref="M467:M473"/>
    <mergeCell ref="M488:M494"/>
    <mergeCell ref="M509:M515"/>
    <mergeCell ref="A47:A53"/>
    <mergeCell ref="B47:B53"/>
    <mergeCell ref="C47:C53"/>
    <mergeCell ref="D47:D53"/>
    <mergeCell ref="E47:E53"/>
    <mergeCell ref="F47:F53"/>
    <mergeCell ref="F733:F739"/>
    <mergeCell ref="B719:B725"/>
    <mergeCell ref="E719:E725"/>
    <mergeCell ref="A719:A725"/>
    <mergeCell ref="D642:D648"/>
    <mergeCell ref="D649:D655"/>
    <mergeCell ref="D656:D662"/>
    <mergeCell ref="C719:C725"/>
    <mergeCell ref="A572:A578"/>
    <mergeCell ref="B572:B578"/>
    <mergeCell ref="A670:A676"/>
    <mergeCell ref="D677:D683"/>
    <mergeCell ref="E607:E613"/>
    <mergeCell ref="B600:B606"/>
    <mergeCell ref="B621:B627"/>
    <mergeCell ref="F614:F620"/>
    <mergeCell ref="B586:B592"/>
    <mergeCell ref="A642:A648"/>
    <mergeCell ref="B628:B634"/>
    <mergeCell ref="A600:A606"/>
    <mergeCell ref="A607:A613"/>
    <mergeCell ref="B663:B669"/>
    <mergeCell ref="B607:B613"/>
    <mergeCell ref="E474:E480"/>
    <mergeCell ref="E481:E487"/>
    <mergeCell ref="A404:A410"/>
    <mergeCell ref="G47:G53"/>
    <mergeCell ref="M47:M53"/>
    <mergeCell ref="A54:A60"/>
    <mergeCell ref="B54:B60"/>
    <mergeCell ref="C54:C60"/>
    <mergeCell ref="D54:D60"/>
    <mergeCell ref="E54:E60"/>
    <mergeCell ref="F54:F60"/>
    <mergeCell ref="G54:G60"/>
    <mergeCell ref="M54:M60"/>
    <mergeCell ref="M908:M914"/>
    <mergeCell ref="F908:F914"/>
    <mergeCell ref="G908:G914"/>
    <mergeCell ref="E901:E907"/>
    <mergeCell ref="A264:A270"/>
    <mergeCell ref="B264:B270"/>
    <mergeCell ref="C264:C270"/>
    <mergeCell ref="D264:D270"/>
    <mergeCell ref="E264:E270"/>
    <mergeCell ref="F264:F270"/>
    <mergeCell ref="G264:G270"/>
    <mergeCell ref="M264:M270"/>
    <mergeCell ref="A201:A207"/>
    <mergeCell ref="B201:B207"/>
    <mergeCell ref="C201:C207"/>
    <mergeCell ref="D201:D207"/>
    <mergeCell ref="A271:A277"/>
    <mergeCell ref="B271:B277"/>
    <mergeCell ref="C271:C277"/>
    <mergeCell ref="D271:D277"/>
    <mergeCell ref="E271:E277"/>
    <mergeCell ref="F271:F277"/>
    <mergeCell ref="F754:F760"/>
    <mergeCell ref="F677:F683"/>
    <mergeCell ref="F635:F641"/>
    <mergeCell ref="F649:F655"/>
    <mergeCell ref="G600:G606"/>
    <mergeCell ref="F642:F648"/>
    <mergeCell ref="F656:F662"/>
    <mergeCell ref="F901:F907"/>
    <mergeCell ref="G901:G907"/>
    <mergeCell ref="F719:F725"/>
    <mergeCell ref="M733:M739"/>
    <mergeCell ref="G768:G774"/>
    <mergeCell ref="M768:M774"/>
    <mergeCell ref="G733:G739"/>
    <mergeCell ref="F831:F837"/>
    <mergeCell ref="F810:F816"/>
    <mergeCell ref="G831:G837"/>
    <mergeCell ref="G740:G746"/>
    <mergeCell ref="G887:G893"/>
    <mergeCell ref="M761:M767"/>
    <mergeCell ref="M754:M760"/>
    <mergeCell ref="F768:F774"/>
    <mergeCell ref="F691:F697"/>
    <mergeCell ref="M852:M858"/>
    <mergeCell ref="G761:G767"/>
    <mergeCell ref="F747:F753"/>
    <mergeCell ref="G691:G697"/>
    <mergeCell ref="M726:M732"/>
    <mergeCell ref="G726:G732"/>
    <mergeCell ref="M719:M725"/>
    <mergeCell ref="M866:M872"/>
    <mergeCell ref="A789:A795"/>
    <mergeCell ref="G824:G830"/>
    <mergeCell ref="M691:M697"/>
    <mergeCell ref="A712:A718"/>
    <mergeCell ref="B712:B718"/>
    <mergeCell ref="C712:C718"/>
    <mergeCell ref="D712:D718"/>
    <mergeCell ref="E712:E718"/>
    <mergeCell ref="F712:F718"/>
    <mergeCell ref="G712:G718"/>
    <mergeCell ref="M712:M718"/>
    <mergeCell ref="A768:A774"/>
    <mergeCell ref="B768:B774"/>
    <mergeCell ref="C768:C774"/>
    <mergeCell ref="D768:D774"/>
    <mergeCell ref="A761:A767"/>
    <mergeCell ref="B761:B767"/>
    <mergeCell ref="C733:C739"/>
    <mergeCell ref="C740:C746"/>
    <mergeCell ref="E726:E732"/>
    <mergeCell ref="D747:D753"/>
    <mergeCell ref="D733:D739"/>
    <mergeCell ref="E733:E739"/>
    <mergeCell ref="C824:C830"/>
    <mergeCell ref="D824:D830"/>
    <mergeCell ref="B740:B746"/>
    <mergeCell ref="B789:B795"/>
    <mergeCell ref="C796:C802"/>
    <mergeCell ref="A824:A830"/>
    <mergeCell ref="G747:G753"/>
    <mergeCell ref="G817:G823"/>
    <mergeCell ref="F817:F823"/>
    <mergeCell ref="M1335:M1341"/>
    <mergeCell ref="C887:C893"/>
    <mergeCell ref="M922:M928"/>
    <mergeCell ref="G915:G921"/>
    <mergeCell ref="F894:F900"/>
    <mergeCell ref="G894:G900"/>
    <mergeCell ref="E922:E928"/>
    <mergeCell ref="D929:D935"/>
    <mergeCell ref="D1118:D1124"/>
    <mergeCell ref="E1188:E1194"/>
    <mergeCell ref="B922:B928"/>
    <mergeCell ref="C922:C928"/>
    <mergeCell ref="D922:D928"/>
    <mergeCell ref="B1020:B1026"/>
    <mergeCell ref="C964:C970"/>
    <mergeCell ref="A1118:A1124"/>
    <mergeCell ref="B1034:B1040"/>
    <mergeCell ref="B1062:B1068"/>
    <mergeCell ref="B1125:B1131"/>
    <mergeCell ref="B908:B914"/>
    <mergeCell ref="B901:B907"/>
    <mergeCell ref="C1034:C1040"/>
    <mergeCell ref="E1153:E1159"/>
    <mergeCell ref="A1062:A1068"/>
    <mergeCell ref="M901:M907"/>
    <mergeCell ref="M894:M900"/>
    <mergeCell ref="C1202:C1208"/>
    <mergeCell ref="D1146:D1152"/>
    <mergeCell ref="D1006:D1012"/>
    <mergeCell ref="D1083:D1089"/>
    <mergeCell ref="C1132:C1138"/>
    <mergeCell ref="C1174:C1180"/>
    <mergeCell ref="B810:B816"/>
    <mergeCell ref="A901:A907"/>
    <mergeCell ref="C915:C921"/>
    <mergeCell ref="C1349:C1355"/>
    <mergeCell ref="D1349:D1355"/>
    <mergeCell ref="E1349:E1355"/>
    <mergeCell ref="F1349:F1355"/>
    <mergeCell ref="G1349:G1355"/>
    <mergeCell ref="M1349:M1355"/>
    <mergeCell ref="A1356:A1362"/>
    <mergeCell ref="B1356:B1362"/>
    <mergeCell ref="C1356:C1362"/>
    <mergeCell ref="D1356:D1362"/>
    <mergeCell ref="E1356:E1362"/>
    <mergeCell ref="F1356:F1362"/>
    <mergeCell ref="G1356:G1362"/>
    <mergeCell ref="M1356:M1362"/>
    <mergeCell ref="A1328:A1334"/>
    <mergeCell ref="B1328:B1334"/>
    <mergeCell ref="C1328:C1334"/>
    <mergeCell ref="D1328:D1334"/>
    <mergeCell ref="E1328:E1334"/>
    <mergeCell ref="F1328:F1334"/>
    <mergeCell ref="G1328:G1334"/>
    <mergeCell ref="M1328:M1334"/>
    <mergeCell ref="A1335:A1341"/>
    <mergeCell ref="B1335:B1341"/>
    <mergeCell ref="C1335:C1341"/>
    <mergeCell ref="D1335:D1341"/>
    <mergeCell ref="E1335:E1341"/>
    <mergeCell ref="F1335:F1341"/>
    <mergeCell ref="G1335:G1341"/>
    <mergeCell ref="M1384:M1390"/>
    <mergeCell ref="A1363:A1369"/>
    <mergeCell ref="B1363:B1369"/>
    <mergeCell ref="C1363:C1369"/>
    <mergeCell ref="D1363:D1369"/>
    <mergeCell ref="E1363:E1369"/>
    <mergeCell ref="F1363:F1369"/>
    <mergeCell ref="G1363:G1369"/>
    <mergeCell ref="M1363:M1369"/>
    <mergeCell ref="A1398:A1404"/>
    <mergeCell ref="B1398:B1404"/>
    <mergeCell ref="C1398:C1404"/>
    <mergeCell ref="D1398:D1404"/>
    <mergeCell ref="E1398:E1404"/>
    <mergeCell ref="F1398:F1404"/>
    <mergeCell ref="G1398:G1404"/>
    <mergeCell ref="M1398:M1404"/>
    <mergeCell ref="A1370:A1376"/>
    <mergeCell ref="B1370:B1376"/>
    <mergeCell ref="C1370:C1376"/>
    <mergeCell ref="D1370:D1376"/>
    <mergeCell ref="E1370:E1376"/>
    <mergeCell ref="F1370:F1376"/>
    <mergeCell ref="G1370:G1376"/>
    <mergeCell ref="M1370:M1376"/>
    <mergeCell ref="M1377:M1383"/>
    <mergeCell ref="B1384:B1390"/>
    <mergeCell ref="C1384:C1390"/>
    <mergeCell ref="D1384:D1390"/>
    <mergeCell ref="E1384:E1390"/>
    <mergeCell ref="F1384:F1390"/>
    <mergeCell ref="G1384:G1390"/>
    <mergeCell ref="A61:A67"/>
    <mergeCell ref="B61:B67"/>
    <mergeCell ref="C61:C67"/>
    <mergeCell ref="D61:D67"/>
    <mergeCell ref="E61:E67"/>
    <mergeCell ref="F61:F67"/>
    <mergeCell ref="G61:G67"/>
    <mergeCell ref="M61:M67"/>
    <mergeCell ref="A68:A74"/>
    <mergeCell ref="B68:B74"/>
    <mergeCell ref="C68:C74"/>
    <mergeCell ref="D68:D74"/>
    <mergeCell ref="E68:E74"/>
    <mergeCell ref="F68:F74"/>
    <mergeCell ref="G68:G74"/>
    <mergeCell ref="M68:M74"/>
    <mergeCell ref="A75:A81"/>
    <mergeCell ref="B75:B81"/>
    <mergeCell ref="C75:C81"/>
    <mergeCell ref="D75:D81"/>
    <mergeCell ref="E75:E81"/>
    <mergeCell ref="F75:F81"/>
    <mergeCell ref="G75:G81"/>
    <mergeCell ref="M75:M81"/>
  </mergeCells>
  <phoneticPr fontId="5" type="noConversion"/>
  <pageMargins left="0.23622047244094491" right="0.23622047244094491" top="0.35433070866141736" bottom="0.35433070866141736" header="0.31496062992125984" footer="0.31496062992125984"/>
  <pageSetup paperSize="9" scale="34" fitToHeight="10" orientation="portrait" blackAndWhite="1" r:id="rId1"/>
  <rowBreaks count="9" manualBreakCount="9">
    <brk id="144" max="12" man="1"/>
    <brk id="277" max="12" man="1"/>
    <brk id="405" max="12" man="1"/>
    <brk id="542" max="12" man="1"/>
    <brk id="683" max="12" man="1"/>
    <brk id="886" max="12" man="1"/>
    <brk id="1019" max="12" man="1"/>
    <brk id="1159" max="12" man="1"/>
    <brk id="129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7"/>
  <sheetViews>
    <sheetView workbookViewId="0">
      <selection activeCell="C5" sqref="C5"/>
    </sheetView>
  </sheetViews>
  <sheetFormatPr defaultRowHeight="15" x14ac:dyDescent="0.25"/>
  <cols>
    <col min="1" max="1" width="6" customWidth="1"/>
    <col min="2" max="2" width="33.28515625" customWidth="1"/>
  </cols>
  <sheetData>
    <row r="1" spans="2:3" x14ac:dyDescent="0.25">
      <c r="B1" s="1" t="s">
        <v>1</v>
      </c>
    </row>
    <row r="2" spans="2:3" x14ac:dyDescent="0.25">
      <c r="B2" s="1" t="s">
        <v>14</v>
      </c>
      <c r="C2" t="e">
        <f>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</f>
        <v>#REF!</v>
      </c>
    </row>
    <row r="3" spans="2:3" x14ac:dyDescent="0.25">
      <c r="B3" s="1" t="s">
        <v>15</v>
      </c>
      <c r="C3" t="e">
        <f>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</f>
        <v>#REF!</v>
      </c>
    </row>
    <row r="4" spans="2:3" x14ac:dyDescent="0.25">
      <c r="B4" s="1" t="s">
        <v>9</v>
      </c>
      <c r="C4" t="e">
        <f>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</f>
        <v>#REF!</v>
      </c>
    </row>
    <row r="5" spans="2:3" x14ac:dyDescent="0.25">
      <c r="B5" s="1" t="s">
        <v>16</v>
      </c>
      <c r="C5" t="e">
        <f>'План реализации 2022'!#REF!+'План реализации 2022'!#REF!</f>
        <v>#REF!</v>
      </c>
    </row>
    <row r="6" spans="2:3" ht="30" x14ac:dyDescent="0.25">
      <c r="B6" s="1" t="s">
        <v>17</v>
      </c>
    </row>
    <row r="7" spans="2:3" x14ac:dyDescent="0.25">
      <c r="B7" s="1" t="s">
        <v>18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9:K26"/>
  <sheetViews>
    <sheetView topLeftCell="A13" workbookViewId="0">
      <selection activeCell="K20" sqref="K20:K23"/>
    </sheetView>
  </sheetViews>
  <sheetFormatPr defaultRowHeight="15" x14ac:dyDescent="0.25"/>
  <cols>
    <col min="4" max="4" width="11.140625" customWidth="1"/>
    <col min="5" max="5" width="18.85546875" customWidth="1"/>
  </cols>
  <sheetData>
    <row r="9" spans="4:10" ht="15.75" thickBot="1" x14ac:dyDescent="0.3">
      <c r="D9" s="19">
        <v>2457.86</v>
      </c>
      <c r="E9" s="19">
        <v>1232.1300000000001</v>
      </c>
      <c r="F9" s="19">
        <v>2258.6799999999998</v>
      </c>
      <c r="G9" s="19">
        <v>21373.3</v>
      </c>
      <c r="H9" s="20">
        <v>623.20000000000005</v>
      </c>
      <c r="I9" s="20">
        <v>623.20000000000005</v>
      </c>
      <c r="J9" s="20">
        <v>623.20000000000005</v>
      </c>
    </row>
    <row r="12" spans="4:10" ht="15.75" thickBot="1" x14ac:dyDescent="0.3">
      <c r="D12" s="19">
        <v>7244.21</v>
      </c>
      <c r="E12" s="19">
        <v>22762.93</v>
      </c>
      <c r="F12" s="19">
        <v>26700.7</v>
      </c>
      <c r="G12" s="19">
        <v>29141.79</v>
      </c>
      <c r="H12" s="19">
        <v>26191.68</v>
      </c>
      <c r="I12" s="19">
        <v>26313.43</v>
      </c>
      <c r="J12" s="19">
        <v>26333.43</v>
      </c>
    </row>
    <row r="15" spans="4:10" ht="15.75" thickBot="1" x14ac:dyDescent="0.3"/>
    <row r="16" spans="4:10" ht="15.75" thickBot="1" x14ac:dyDescent="0.3">
      <c r="D16" s="21">
        <f>D17+D18+D19+D20+D24</f>
        <v>30549.49</v>
      </c>
      <c r="E16" s="21">
        <f>E17+E18+E19+E20+E24</f>
        <v>111422.59000000001</v>
      </c>
    </row>
    <row r="17" spans="4:11" ht="15.75" thickBot="1" x14ac:dyDescent="0.3">
      <c r="D17" s="20"/>
      <c r="E17" s="19">
        <v>59002.3</v>
      </c>
      <c r="J17" s="18">
        <f>J18+J19+J20</f>
        <v>83787.56</v>
      </c>
    </row>
    <row r="18" spans="4:11" ht="15.75" thickBot="1" x14ac:dyDescent="0.3">
      <c r="D18" s="19">
        <v>2258.6799999999998</v>
      </c>
      <c r="E18" s="19">
        <v>21373.3</v>
      </c>
      <c r="J18" s="23">
        <v>59000</v>
      </c>
    </row>
    <row r="19" spans="4:11" ht="15.75" thickBot="1" x14ac:dyDescent="0.3">
      <c r="D19" s="19">
        <v>26700.7</v>
      </c>
      <c r="E19" s="19">
        <v>29141.79</v>
      </c>
      <c r="J19" s="24">
        <v>20590</v>
      </c>
    </row>
    <row r="20" spans="4:11" ht="15.75" thickBot="1" x14ac:dyDescent="0.3">
      <c r="D20" s="19">
        <v>1590.11</v>
      </c>
      <c r="E20" s="19">
        <v>1905.2</v>
      </c>
      <c r="J20" s="24">
        <v>4197.5600000000004</v>
      </c>
      <c r="K20" s="25">
        <v>59000</v>
      </c>
    </row>
    <row r="21" spans="4:11" ht="15.75" thickBot="1" x14ac:dyDescent="0.3">
      <c r="D21" s="20"/>
      <c r="E21" s="20" t="s">
        <v>255</v>
      </c>
      <c r="K21" s="25">
        <v>20590</v>
      </c>
    </row>
    <row r="22" spans="4:11" ht="15.75" thickBot="1" x14ac:dyDescent="0.3">
      <c r="D22" s="20"/>
      <c r="E22" s="20" t="s">
        <v>255</v>
      </c>
      <c r="K22" s="26" t="s">
        <v>256</v>
      </c>
    </row>
    <row r="23" spans="4:11" x14ac:dyDescent="0.25">
      <c r="K23">
        <v>5247.56</v>
      </c>
    </row>
    <row r="25" spans="4:11" ht="15.75" thickBot="1" x14ac:dyDescent="0.3"/>
    <row r="26" spans="4:11" ht="15.75" thickBot="1" x14ac:dyDescent="0.3">
      <c r="D26" s="19">
        <v>12501.93</v>
      </c>
      <c r="E26" s="19">
        <v>28726.45</v>
      </c>
      <c r="F26" s="22">
        <v>30549.49</v>
      </c>
      <c r="G26" s="22">
        <v>111422.59</v>
      </c>
      <c r="H26" s="19">
        <v>28901.18</v>
      </c>
      <c r="I26" s="19">
        <v>29022.93</v>
      </c>
      <c r="J26" s="19">
        <v>29042.93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План реализации 2022</vt:lpstr>
      <vt:lpstr>Лист1</vt:lpstr>
      <vt:lpstr>Лист2</vt:lpstr>
      <vt:lpstr>'План реализации 2022'!Заголовки_для_печати</vt:lpstr>
      <vt:lpstr>'План реализации 2022'!Область_печати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Voronchihina</cp:lastModifiedBy>
  <cp:lastPrinted>2022-10-21T05:57:58Z</cp:lastPrinted>
  <dcterms:created xsi:type="dcterms:W3CDTF">2013-09-21T08:20:41Z</dcterms:created>
  <dcterms:modified xsi:type="dcterms:W3CDTF">2023-05-02T06:19:46Z</dcterms:modified>
</cp:coreProperties>
</file>