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32D45DB9-3862-47C3-9743-76834D2F4231}" xr6:coauthVersionLast="45" xr6:coauthVersionMax="45" xr10:uidLastSave="{00000000-0000-0000-0000-000000000000}"/>
  <bookViews>
    <workbookView xWindow="-120" yWindow="-120" windowWidth="29040" windowHeight="15840" activeTab="1" xr2:uid="{00000000-000D-0000-FFFF-FFFF00000000}"/>
  </bookViews>
  <sheets>
    <sheet name="приложение 3" sheetId="7" r:id="rId1"/>
    <sheet name="приложение 4" sheetId="6" r:id="rId2"/>
  </sheets>
  <definedNames>
    <definedName name="_xlnm._FilterDatabase" localSheetId="1" hidden="1">'приложение 4'!$A$9:$M$276</definedName>
    <definedName name="_xlnm.Print_Area" localSheetId="0">'приложение 3'!$A$1:$M$200</definedName>
    <definedName name="_xlnm.Print_Area" localSheetId="1">'приложение 4'!$A$1:$M$280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00" i="6" l="1"/>
  <c r="L199" i="6"/>
  <c r="K199" i="6"/>
  <c r="K200" i="6"/>
  <c r="L277" i="6" l="1"/>
  <c r="K277" i="6"/>
  <c r="I277" i="6"/>
  <c r="H277" i="6"/>
  <c r="G277" i="6"/>
  <c r="F277" i="6"/>
  <c r="E277" i="6"/>
  <c r="D199" i="7"/>
  <c r="J199" i="7"/>
  <c r="F200" i="7" l="1"/>
  <c r="F199" i="7" s="1"/>
  <c r="G200" i="7"/>
  <c r="G199" i="7" s="1"/>
  <c r="H200" i="7"/>
  <c r="H199" i="7" s="1"/>
  <c r="I200" i="7"/>
  <c r="I199" i="7" s="1"/>
  <c r="K200" i="7"/>
  <c r="K199" i="7" s="1"/>
  <c r="L200" i="7"/>
  <c r="L199" i="7" s="1"/>
  <c r="F198" i="7"/>
  <c r="G198" i="7"/>
  <c r="H198" i="7"/>
  <c r="I198" i="7"/>
  <c r="J198" i="7"/>
  <c r="K198" i="7"/>
  <c r="L198" i="7"/>
  <c r="F197" i="7"/>
  <c r="G197" i="7"/>
  <c r="H197" i="7"/>
  <c r="I197" i="7"/>
  <c r="J197" i="7"/>
  <c r="K197" i="7"/>
  <c r="L197" i="7"/>
  <c r="F196" i="7"/>
  <c r="G196" i="7"/>
  <c r="H196" i="7"/>
  <c r="I196" i="7"/>
  <c r="J196" i="7"/>
  <c r="K196" i="7"/>
  <c r="L196" i="7"/>
  <c r="F195" i="7"/>
  <c r="G195" i="7"/>
  <c r="H195" i="7"/>
  <c r="I195" i="7"/>
  <c r="J195" i="7"/>
  <c r="K195" i="7"/>
  <c r="L195" i="7"/>
  <c r="E200" i="7"/>
  <c r="E199" i="7" s="1"/>
  <c r="E198" i="7"/>
  <c r="E197" i="7"/>
  <c r="E196" i="7"/>
  <c r="M196" i="7" s="1"/>
  <c r="E195" i="7"/>
  <c r="F194" i="7"/>
  <c r="G194" i="7"/>
  <c r="H194" i="7"/>
  <c r="I194" i="7"/>
  <c r="J194" i="7"/>
  <c r="K194" i="7"/>
  <c r="L194" i="7"/>
  <c r="E194" i="7"/>
  <c r="F193" i="7"/>
  <c r="G193" i="7"/>
  <c r="H193" i="7"/>
  <c r="I193" i="7"/>
  <c r="J193" i="7"/>
  <c r="L193" i="7"/>
  <c r="E193" i="7"/>
  <c r="F192" i="7"/>
  <c r="G192" i="7"/>
  <c r="H192" i="7"/>
  <c r="I192" i="7"/>
  <c r="J192" i="7"/>
  <c r="K192" i="7"/>
  <c r="L192" i="7"/>
  <c r="E192" i="7"/>
  <c r="F187" i="7"/>
  <c r="G187" i="7"/>
  <c r="H187" i="7"/>
  <c r="I187" i="7"/>
  <c r="J187" i="7"/>
  <c r="K187" i="7"/>
  <c r="L187" i="7"/>
  <c r="E187" i="7"/>
  <c r="F186" i="7"/>
  <c r="G186" i="7"/>
  <c r="H186" i="7"/>
  <c r="I186" i="7"/>
  <c r="J186" i="7"/>
  <c r="K186" i="7"/>
  <c r="L186" i="7"/>
  <c r="E186" i="7"/>
  <c r="F185" i="7"/>
  <c r="G185" i="7"/>
  <c r="H185" i="7"/>
  <c r="I185" i="7"/>
  <c r="J185" i="7"/>
  <c r="K185" i="7"/>
  <c r="L185" i="7"/>
  <c r="E185" i="7"/>
  <c r="F184" i="7"/>
  <c r="G184" i="7"/>
  <c r="H184" i="7"/>
  <c r="I184" i="7"/>
  <c r="J184" i="7"/>
  <c r="K184" i="7"/>
  <c r="L184" i="7"/>
  <c r="E184" i="7"/>
  <c r="F183" i="7"/>
  <c r="G183" i="7"/>
  <c r="H183" i="7"/>
  <c r="I183" i="7"/>
  <c r="J183" i="7"/>
  <c r="K183" i="7"/>
  <c r="L183" i="7"/>
  <c r="E183" i="7"/>
  <c r="F182" i="7"/>
  <c r="G182" i="7"/>
  <c r="H182" i="7"/>
  <c r="I182" i="7"/>
  <c r="J182" i="7"/>
  <c r="K182" i="7"/>
  <c r="L182" i="7"/>
  <c r="E182" i="7"/>
  <c r="F181" i="7"/>
  <c r="G181" i="7"/>
  <c r="H181" i="7"/>
  <c r="I181" i="7"/>
  <c r="J181" i="7"/>
  <c r="K181" i="7"/>
  <c r="L181" i="7"/>
  <c r="E181" i="7"/>
  <c r="F180" i="7"/>
  <c r="G180" i="7"/>
  <c r="H180" i="7"/>
  <c r="I180" i="7"/>
  <c r="J180" i="7"/>
  <c r="K180" i="7"/>
  <c r="L180" i="7"/>
  <c r="E180" i="7"/>
  <c r="F179" i="7"/>
  <c r="G179" i="7"/>
  <c r="H179" i="7"/>
  <c r="I179" i="7"/>
  <c r="J179" i="7"/>
  <c r="K179" i="7"/>
  <c r="L179" i="7"/>
  <c r="E179" i="7"/>
  <c r="F178" i="7"/>
  <c r="G178" i="7"/>
  <c r="H178" i="7"/>
  <c r="I178" i="7"/>
  <c r="J178" i="7"/>
  <c r="K178" i="7"/>
  <c r="L178" i="7"/>
  <c r="E178" i="7"/>
  <c r="F177" i="7"/>
  <c r="G177" i="7"/>
  <c r="H177" i="7"/>
  <c r="I177" i="7"/>
  <c r="J177" i="7"/>
  <c r="M177" i="7" s="1"/>
  <c r="K177" i="7"/>
  <c r="L177" i="7"/>
  <c r="E177" i="7"/>
  <c r="F176" i="7"/>
  <c r="G176" i="7"/>
  <c r="H176" i="7"/>
  <c r="I176" i="7"/>
  <c r="J176" i="7"/>
  <c r="K176" i="7"/>
  <c r="L176" i="7"/>
  <c r="E176" i="7"/>
  <c r="F175" i="7"/>
  <c r="G175" i="7"/>
  <c r="H175" i="7"/>
  <c r="I175" i="7"/>
  <c r="J175" i="7"/>
  <c r="K175" i="7"/>
  <c r="L175" i="7"/>
  <c r="E175" i="7"/>
  <c r="F174" i="7"/>
  <c r="G174" i="7"/>
  <c r="H174" i="7"/>
  <c r="I174" i="7"/>
  <c r="J174" i="7"/>
  <c r="K174" i="7"/>
  <c r="L174" i="7"/>
  <c r="E174" i="7"/>
  <c r="F170" i="7"/>
  <c r="H170" i="7"/>
  <c r="I170" i="7"/>
  <c r="J170" i="7"/>
  <c r="K170" i="7"/>
  <c r="L170" i="7"/>
  <c r="E170" i="7"/>
  <c r="M139" i="7"/>
  <c r="M140" i="7"/>
  <c r="M141" i="7"/>
  <c r="M142" i="7"/>
  <c r="M143" i="7"/>
  <c r="M144" i="7"/>
  <c r="M145" i="7"/>
  <c r="M146" i="7"/>
  <c r="M147" i="7"/>
  <c r="M148" i="7"/>
  <c r="M149" i="7"/>
  <c r="M150" i="7"/>
  <c r="M151" i="7"/>
  <c r="M152" i="7"/>
  <c r="M153" i="7"/>
  <c r="M154" i="7"/>
  <c r="M155" i="7"/>
  <c r="M156" i="7"/>
  <c r="M157" i="7"/>
  <c r="M158" i="7"/>
  <c r="M159" i="7"/>
  <c r="M160" i="7"/>
  <c r="M161" i="7"/>
  <c r="M162" i="7"/>
  <c r="M163" i="7"/>
  <c r="M164" i="7"/>
  <c r="M165" i="7"/>
  <c r="M166" i="7"/>
  <c r="M167" i="7"/>
  <c r="M168" i="7"/>
  <c r="M169" i="7"/>
  <c r="M171" i="7"/>
  <c r="M172" i="7"/>
  <c r="M173" i="7"/>
  <c r="M188" i="7"/>
  <c r="M189" i="7"/>
  <c r="M190" i="7"/>
  <c r="M191" i="7"/>
  <c r="H136" i="7"/>
  <c r="H135" i="7"/>
  <c r="H134" i="7"/>
  <c r="G134" i="7"/>
  <c r="H133" i="7"/>
  <c r="H132" i="7"/>
  <c r="F131" i="7"/>
  <c r="E131" i="7"/>
  <c r="H130" i="7"/>
  <c r="H129" i="7"/>
  <c r="H128" i="7"/>
  <c r="H127" i="7"/>
  <c r="G127" i="7"/>
  <c r="H126" i="7"/>
  <c r="H125" i="7"/>
  <c r="F124" i="7"/>
  <c r="E124" i="7"/>
  <c r="H123" i="7"/>
  <c r="H122" i="7"/>
  <c r="H121" i="7"/>
  <c r="H120" i="7"/>
  <c r="G120" i="7"/>
  <c r="H119" i="7"/>
  <c r="H118" i="7"/>
  <c r="F117" i="7"/>
  <c r="E117" i="7"/>
  <c r="F116" i="7"/>
  <c r="E116" i="7"/>
  <c r="E81" i="7" s="1"/>
  <c r="F115" i="7"/>
  <c r="F80" i="7" s="1"/>
  <c r="E115" i="7"/>
  <c r="F114" i="7"/>
  <c r="F79" i="7" s="1"/>
  <c r="E114" i="7"/>
  <c r="F113" i="7"/>
  <c r="E113" i="7"/>
  <c r="F112" i="7"/>
  <c r="F77" i="7" s="1"/>
  <c r="E112" i="7"/>
  <c r="F111" i="7"/>
  <c r="F76" i="7" s="1"/>
  <c r="E111" i="7"/>
  <c r="H109" i="7"/>
  <c r="H108" i="7"/>
  <c r="H107" i="7"/>
  <c r="H106" i="7"/>
  <c r="G106" i="7"/>
  <c r="H105" i="7"/>
  <c r="H104" i="7"/>
  <c r="F103" i="7"/>
  <c r="E103" i="7"/>
  <c r="H102" i="7"/>
  <c r="H101" i="7"/>
  <c r="H100" i="7"/>
  <c r="H99" i="7"/>
  <c r="G99" i="7"/>
  <c r="H98" i="7"/>
  <c r="H97" i="7"/>
  <c r="F96" i="7"/>
  <c r="E96" i="7"/>
  <c r="F92" i="7"/>
  <c r="F78" i="7" s="1"/>
  <c r="E92" i="7"/>
  <c r="F89" i="7"/>
  <c r="E89" i="7"/>
  <c r="H88" i="7"/>
  <c r="H87" i="7"/>
  <c r="H86" i="7"/>
  <c r="G86" i="7"/>
  <c r="H85" i="7"/>
  <c r="G85" i="7"/>
  <c r="H84" i="7"/>
  <c r="H83" i="7"/>
  <c r="F82" i="7"/>
  <c r="E82" i="7"/>
  <c r="F81" i="7"/>
  <c r="H74" i="7"/>
  <c r="H73" i="7"/>
  <c r="H72" i="7"/>
  <c r="H71" i="7"/>
  <c r="H70" i="7"/>
  <c r="G70" i="7"/>
  <c r="H69" i="7"/>
  <c r="F68" i="7"/>
  <c r="E68" i="7"/>
  <c r="H67" i="7"/>
  <c r="H66" i="7"/>
  <c r="H65" i="7"/>
  <c r="G65" i="7"/>
  <c r="H64" i="7"/>
  <c r="H63" i="7"/>
  <c r="G63" i="7"/>
  <c r="H62" i="7"/>
  <c r="F61" i="7"/>
  <c r="E61" i="7"/>
  <c r="H60" i="7"/>
  <c r="H59" i="7"/>
  <c r="H58" i="7"/>
  <c r="H57" i="7"/>
  <c r="H56" i="7"/>
  <c r="G56" i="7"/>
  <c r="H55" i="7"/>
  <c r="F54" i="7"/>
  <c r="E54" i="7"/>
  <c r="H53" i="7"/>
  <c r="H52" i="7"/>
  <c r="H51" i="7"/>
  <c r="H50" i="7"/>
  <c r="H49" i="7"/>
  <c r="G49" i="7"/>
  <c r="H48" i="7"/>
  <c r="G48" i="7"/>
  <c r="F47" i="7"/>
  <c r="E47" i="7"/>
  <c r="H46" i="7"/>
  <c r="H45" i="7"/>
  <c r="H44" i="7"/>
  <c r="H43" i="7"/>
  <c r="H42" i="7"/>
  <c r="G42" i="7"/>
  <c r="H41" i="7"/>
  <c r="G41" i="7"/>
  <c r="F40" i="7"/>
  <c r="E40" i="7"/>
  <c r="H39" i="7"/>
  <c r="H38" i="7"/>
  <c r="H37" i="7"/>
  <c r="H36" i="7"/>
  <c r="H35" i="7"/>
  <c r="G35" i="7"/>
  <c r="H34" i="7"/>
  <c r="F33" i="7"/>
  <c r="E33" i="7"/>
  <c r="F26" i="7"/>
  <c r="E26" i="7"/>
  <c r="F25" i="7"/>
  <c r="E25" i="7"/>
  <c r="F24" i="7"/>
  <c r="E24" i="7"/>
  <c r="F23" i="7"/>
  <c r="E23" i="7"/>
  <c r="F22" i="7"/>
  <c r="E22" i="7"/>
  <c r="F21" i="7"/>
  <c r="E21" i="7"/>
  <c r="F20" i="7"/>
  <c r="E20" i="7"/>
  <c r="M274" i="6"/>
  <c r="L213" i="6"/>
  <c r="L201" i="6"/>
  <c r="L181" i="6"/>
  <c r="M174" i="7" l="1"/>
  <c r="M186" i="7"/>
  <c r="M175" i="7"/>
  <c r="M183" i="7"/>
  <c r="M195" i="7"/>
  <c r="M180" i="7"/>
  <c r="M181" i="7"/>
  <c r="M176" i="7"/>
  <c r="M184" i="7"/>
  <c r="M185" i="7"/>
  <c r="I138" i="7"/>
  <c r="M194" i="7"/>
  <c r="M197" i="7"/>
  <c r="M198" i="7"/>
  <c r="M199" i="7"/>
  <c r="M182" i="7"/>
  <c r="M187" i="7"/>
  <c r="L138" i="7"/>
  <c r="J138" i="7"/>
  <c r="H138" i="7"/>
  <c r="F138" i="7"/>
  <c r="E138" i="7"/>
  <c r="M192" i="7"/>
  <c r="M179" i="7"/>
  <c r="M178" i="7"/>
  <c r="E18" i="7"/>
  <c r="F15" i="7"/>
  <c r="H40" i="7"/>
  <c r="H47" i="7"/>
  <c r="H54" i="7"/>
  <c r="G61" i="7"/>
  <c r="F13" i="7"/>
  <c r="F12" i="7" s="1"/>
  <c r="H20" i="7"/>
  <c r="H21" i="7"/>
  <c r="H22" i="7"/>
  <c r="H23" i="7"/>
  <c r="H26" i="7"/>
  <c r="H33" i="7"/>
  <c r="H61" i="7"/>
  <c r="H111" i="7"/>
  <c r="H112" i="7"/>
  <c r="H113" i="7"/>
  <c r="H114" i="7"/>
  <c r="H115" i="7"/>
  <c r="H81" i="7"/>
  <c r="F18" i="7"/>
  <c r="G33" i="7"/>
  <c r="G68" i="7"/>
  <c r="E76" i="7"/>
  <c r="E77" i="7"/>
  <c r="E78" i="7"/>
  <c r="H78" i="7" s="1"/>
  <c r="E79" i="7"/>
  <c r="H79" i="7" s="1"/>
  <c r="E80" i="7"/>
  <c r="H80" i="7" s="1"/>
  <c r="H82" i="7"/>
  <c r="H89" i="7"/>
  <c r="H92" i="7"/>
  <c r="H96" i="7"/>
  <c r="G103" i="7"/>
  <c r="E110" i="7"/>
  <c r="F110" i="7"/>
  <c r="F17" i="7"/>
  <c r="G117" i="7"/>
  <c r="H124" i="7"/>
  <c r="G131" i="7"/>
  <c r="G21" i="7"/>
  <c r="H24" i="7"/>
  <c r="G40" i="7"/>
  <c r="G54" i="7"/>
  <c r="E19" i="7"/>
  <c r="G20" i="7"/>
  <c r="F19" i="7"/>
  <c r="G19" i="7" s="1"/>
  <c r="F16" i="7"/>
  <c r="H25" i="7"/>
  <c r="G47" i="7"/>
  <c r="H68" i="7"/>
  <c r="F75" i="7"/>
  <c r="F14" i="7"/>
  <c r="G82" i="7"/>
  <c r="G89" i="7"/>
  <c r="G92" i="7"/>
  <c r="G96" i="7"/>
  <c r="H103" i="7"/>
  <c r="G113" i="7"/>
  <c r="H116" i="7"/>
  <c r="H117" i="7"/>
  <c r="G124" i="7"/>
  <c r="H131" i="7"/>
  <c r="G18" i="7" l="1"/>
  <c r="E75" i="7"/>
  <c r="H75" i="7" s="1"/>
  <c r="H18" i="7"/>
  <c r="E15" i="7"/>
  <c r="H15" i="7" s="1"/>
  <c r="G78" i="7"/>
  <c r="G110" i="7"/>
  <c r="H77" i="7"/>
  <c r="E14" i="7"/>
  <c r="G14" i="7" s="1"/>
  <c r="G79" i="7"/>
  <c r="G15" i="7"/>
  <c r="H110" i="7"/>
  <c r="H76" i="7"/>
  <c r="E13" i="7"/>
  <c r="E16" i="7"/>
  <c r="H16" i="7" s="1"/>
  <c r="E17" i="7"/>
  <c r="G75" i="7"/>
  <c r="H19" i="7"/>
  <c r="H14" i="7" l="1"/>
  <c r="G16" i="7"/>
  <c r="G17" i="7"/>
  <c r="H17" i="7"/>
  <c r="H13" i="7"/>
  <c r="E12" i="7"/>
  <c r="G13" i="7"/>
  <c r="H12" i="7" l="1"/>
  <c r="G12" i="7"/>
  <c r="F141" i="6" l="1"/>
  <c r="H141" i="6"/>
  <c r="I141" i="6"/>
  <c r="J141" i="6"/>
  <c r="L141" i="6"/>
  <c r="F140" i="6"/>
  <c r="G140" i="6"/>
  <c r="H140" i="6"/>
  <c r="I140" i="6"/>
  <c r="J140" i="6"/>
  <c r="L140" i="6"/>
  <c r="F139" i="6"/>
  <c r="G139" i="6"/>
  <c r="H139" i="6"/>
  <c r="H138" i="6" s="1"/>
  <c r="I139" i="6"/>
  <c r="J139" i="6"/>
  <c r="L139" i="6"/>
  <c r="E141" i="6"/>
  <c r="E140" i="6"/>
  <c r="E139" i="6"/>
  <c r="L273" i="6"/>
  <c r="L269" i="6"/>
  <c r="L265" i="6"/>
  <c r="L261" i="6"/>
  <c r="L257" i="6"/>
  <c r="M255" i="6"/>
  <c r="M256" i="6"/>
  <c r="M254" i="6"/>
  <c r="F253" i="6"/>
  <c r="G253" i="6"/>
  <c r="H253" i="6"/>
  <c r="I253" i="6"/>
  <c r="J253" i="6"/>
  <c r="K253" i="6"/>
  <c r="L253" i="6"/>
  <c r="E253" i="6"/>
  <c r="L249" i="6"/>
  <c r="L245" i="6"/>
  <c r="L237" i="6"/>
  <c r="L233" i="6"/>
  <c r="M230" i="6"/>
  <c r="L229" i="6"/>
  <c r="E229" i="6"/>
  <c r="M227" i="6"/>
  <c r="M228" i="6"/>
  <c r="M226" i="6"/>
  <c r="F225" i="6"/>
  <c r="G225" i="6"/>
  <c r="H225" i="6"/>
  <c r="I225" i="6"/>
  <c r="J225" i="6"/>
  <c r="K225" i="6"/>
  <c r="L225" i="6"/>
  <c r="E225" i="6"/>
  <c r="M222" i="6"/>
  <c r="F221" i="6"/>
  <c r="G221" i="6"/>
  <c r="H221" i="6"/>
  <c r="I221" i="6"/>
  <c r="J221" i="6"/>
  <c r="K221" i="6"/>
  <c r="L221" i="6"/>
  <c r="E221" i="6"/>
  <c r="M219" i="6"/>
  <c r="M220" i="6"/>
  <c r="M218" i="6"/>
  <c r="F217" i="6"/>
  <c r="G217" i="6"/>
  <c r="H217" i="6"/>
  <c r="I217" i="6"/>
  <c r="J217" i="6"/>
  <c r="K217" i="6"/>
  <c r="L217" i="6"/>
  <c r="M217" i="6"/>
  <c r="E217" i="6"/>
  <c r="M276" i="6"/>
  <c r="M275" i="6"/>
  <c r="K273" i="6"/>
  <c r="J273" i="6"/>
  <c r="I273" i="6"/>
  <c r="H273" i="6"/>
  <c r="G273" i="6"/>
  <c r="F273" i="6"/>
  <c r="E273" i="6"/>
  <c r="M188" i="6"/>
  <c r="M187" i="6"/>
  <c r="M186" i="6"/>
  <c r="L185" i="6"/>
  <c r="K185" i="6"/>
  <c r="J185" i="6"/>
  <c r="I185" i="6"/>
  <c r="H185" i="6"/>
  <c r="G185" i="6"/>
  <c r="F185" i="6"/>
  <c r="E185" i="6"/>
  <c r="M184" i="6"/>
  <c r="M183" i="6"/>
  <c r="M182" i="6"/>
  <c r="K181" i="6"/>
  <c r="J181" i="6"/>
  <c r="I181" i="6"/>
  <c r="H181" i="6"/>
  <c r="G181" i="6"/>
  <c r="F181" i="6"/>
  <c r="E181" i="6"/>
  <c r="M272" i="6"/>
  <c r="M271" i="6"/>
  <c r="M270" i="6"/>
  <c r="M269" i="6" s="1"/>
  <c r="K269" i="6"/>
  <c r="J269" i="6"/>
  <c r="I269" i="6"/>
  <c r="H269" i="6"/>
  <c r="G269" i="6"/>
  <c r="F269" i="6"/>
  <c r="E269" i="6"/>
  <c r="M268" i="6"/>
  <c r="M267" i="6"/>
  <c r="M266" i="6"/>
  <c r="M265" i="6" s="1"/>
  <c r="K265" i="6"/>
  <c r="J265" i="6"/>
  <c r="I265" i="6"/>
  <c r="H265" i="6"/>
  <c r="G265" i="6"/>
  <c r="F265" i="6"/>
  <c r="E265" i="6"/>
  <c r="M264" i="6"/>
  <c r="M263" i="6"/>
  <c r="M262" i="6"/>
  <c r="K261" i="6"/>
  <c r="J261" i="6"/>
  <c r="I261" i="6"/>
  <c r="H261" i="6"/>
  <c r="G261" i="6"/>
  <c r="F261" i="6"/>
  <c r="E261" i="6"/>
  <c r="M260" i="6"/>
  <c r="M259" i="6"/>
  <c r="M258" i="6"/>
  <c r="K257" i="6"/>
  <c r="J257" i="6"/>
  <c r="I257" i="6"/>
  <c r="H257" i="6"/>
  <c r="G257" i="6"/>
  <c r="F257" i="6"/>
  <c r="E257" i="6"/>
  <c r="M252" i="6"/>
  <c r="K252" i="6"/>
  <c r="M251" i="6"/>
  <c r="K251" i="6"/>
  <c r="K140" i="6" s="1"/>
  <c r="K250" i="6"/>
  <c r="K139" i="6" s="1"/>
  <c r="J249" i="6"/>
  <c r="I249" i="6"/>
  <c r="H249" i="6"/>
  <c r="G249" i="6"/>
  <c r="F249" i="6"/>
  <c r="E249" i="6"/>
  <c r="M248" i="6"/>
  <c r="M247" i="6"/>
  <c r="M246" i="6"/>
  <c r="M245" i="6" s="1"/>
  <c r="K245" i="6"/>
  <c r="J245" i="6"/>
  <c r="I245" i="6"/>
  <c r="H245" i="6"/>
  <c r="G245" i="6"/>
  <c r="F245" i="6"/>
  <c r="E245" i="6"/>
  <c r="M244" i="6"/>
  <c r="M243" i="6"/>
  <c r="M242" i="6"/>
  <c r="K241" i="6"/>
  <c r="J241" i="6"/>
  <c r="I241" i="6"/>
  <c r="H241" i="6"/>
  <c r="G241" i="6"/>
  <c r="F241" i="6"/>
  <c r="E241" i="6"/>
  <c r="M240" i="6"/>
  <c r="M239" i="6"/>
  <c r="M238" i="6"/>
  <c r="M237" i="6" s="1"/>
  <c r="K237" i="6"/>
  <c r="J237" i="6"/>
  <c r="I237" i="6"/>
  <c r="H237" i="6"/>
  <c r="G237" i="6"/>
  <c r="F237" i="6"/>
  <c r="E237" i="6"/>
  <c r="M236" i="6"/>
  <c r="M235" i="6"/>
  <c r="M234" i="6"/>
  <c r="M233" i="6" s="1"/>
  <c r="K233" i="6"/>
  <c r="J233" i="6"/>
  <c r="I233" i="6"/>
  <c r="H233" i="6"/>
  <c r="G233" i="6"/>
  <c r="F233" i="6"/>
  <c r="E233" i="6"/>
  <c r="M232" i="6"/>
  <c r="M231" i="6"/>
  <c r="M229" i="6" s="1"/>
  <c r="K229" i="6"/>
  <c r="J229" i="6"/>
  <c r="I229" i="6"/>
  <c r="H229" i="6"/>
  <c r="G229" i="6"/>
  <c r="F229" i="6"/>
  <c r="M224" i="6"/>
  <c r="M223" i="6"/>
  <c r="M216" i="6"/>
  <c r="M215" i="6"/>
  <c r="M214" i="6"/>
  <c r="K213" i="6"/>
  <c r="I213" i="6"/>
  <c r="H213" i="6"/>
  <c r="G213" i="6"/>
  <c r="F213" i="6"/>
  <c r="E213" i="6"/>
  <c r="M212" i="6"/>
  <c r="M211" i="6"/>
  <c r="M210" i="6"/>
  <c r="K209" i="6"/>
  <c r="J209" i="6"/>
  <c r="I209" i="6"/>
  <c r="H209" i="6"/>
  <c r="G209" i="6"/>
  <c r="F209" i="6"/>
  <c r="E209" i="6"/>
  <c r="M206" i="6"/>
  <c r="K205" i="6"/>
  <c r="J205" i="6"/>
  <c r="I205" i="6"/>
  <c r="H205" i="6"/>
  <c r="G205" i="6"/>
  <c r="F205" i="6"/>
  <c r="E205" i="6"/>
  <c r="M204" i="6"/>
  <c r="M203" i="6"/>
  <c r="M202" i="6"/>
  <c r="K201" i="6"/>
  <c r="J201" i="6"/>
  <c r="I201" i="6"/>
  <c r="H201" i="6"/>
  <c r="G201" i="6"/>
  <c r="F201" i="6"/>
  <c r="E201" i="6"/>
  <c r="M200" i="6"/>
  <c r="M199" i="6"/>
  <c r="M198" i="6"/>
  <c r="L197" i="6"/>
  <c r="K197" i="6"/>
  <c r="J197" i="6"/>
  <c r="I197" i="6"/>
  <c r="H197" i="6"/>
  <c r="G197" i="6"/>
  <c r="F197" i="6"/>
  <c r="E197" i="6"/>
  <c r="M196" i="6"/>
  <c r="M195" i="6"/>
  <c r="M194" i="6"/>
  <c r="L193" i="6"/>
  <c r="K193" i="6"/>
  <c r="J193" i="6"/>
  <c r="I193" i="6"/>
  <c r="H193" i="6"/>
  <c r="G193" i="6"/>
  <c r="F193" i="6"/>
  <c r="E193" i="6"/>
  <c r="M192" i="6"/>
  <c r="M191" i="6"/>
  <c r="M190" i="6"/>
  <c r="L189" i="6"/>
  <c r="K189" i="6"/>
  <c r="J189" i="6"/>
  <c r="I189" i="6"/>
  <c r="H189" i="6"/>
  <c r="G189" i="6"/>
  <c r="F189" i="6"/>
  <c r="E189" i="6"/>
  <c r="M180" i="6"/>
  <c r="M179" i="6"/>
  <c r="M178" i="6"/>
  <c r="L177" i="6"/>
  <c r="K177" i="6"/>
  <c r="J177" i="6"/>
  <c r="I177" i="6"/>
  <c r="H177" i="6"/>
  <c r="G177" i="6"/>
  <c r="F177" i="6"/>
  <c r="E177" i="6"/>
  <c r="G176" i="6"/>
  <c r="G170" i="7" s="1"/>
  <c r="M175" i="6"/>
  <c r="M174" i="6"/>
  <c r="L173" i="6"/>
  <c r="K173" i="6"/>
  <c r="J173" i="6"/>
  <c r="I173" i="6"/>
  <c r="H173" i="6"/>
  <c r="G173" i="6"/>
  <c r="F173" i="6"/>
  <c r="E173" i="6"/>
  <c r="M172" i="6"/>
  <c r="M171" i="6"/>
  <c r="M170" i="6"/>
  <c r="M169" i="6"/>
  <c r="M168" i="6"/>
  <c r="M167" i="6"/>
  <c r="I166" i="6"/>
  <c r="H166" i="6"/>
  <c r="G166" i="6"/>
  <c r="F166" i="6"/>
  <c r="E166" i="6"/>
  <c r="M165" i="6"/>
  <c r="M164" i="6"/>
  <c r="M163" i="6"/>
  <c r="M162" i="6"/>
  <c r="M161" i="6"/>
  <c r="M160" i="6"/>
  <c r="I159" i="6"/>
  <c r="H159" i="6"/>
  <c r="G159" i="6"/>
  <c r="F159" i="6"/>
  <c r="E159" i="6"/>
  <c r="M159" i="6" s="1"/>
  <c r="M158" i="6"/>
  <c r="M157" i="6"/>
  <c r="M156" i="6"/>
  <c r="M155" i="6"/>
  <c r="M154" i="6"/>
  <c r="M153" i="6"/>
  <c r="I152" i="6"/>
  <c r="H152" i="6"/>
  <c r="G152" i="6"/>
  <c r="F152" i="6"/>
  <c r="E152" i="6"/>
  <c r="M151" i="6"/>
  <c r="M150" i="6"/>
  <c r="M149" i="6"/>
  <c r="M148" i="6"/>
  <c r="M147" i="6"/>
  <c r="M146" i="6"/>
  <c r="I145" i="6"/>
  <c r="H145" i="6"/>
  <c r="G145" i="6"/>
  <c r="F145" i="6"/>
  <c r="E145" i="6"/>
  <c r="M145" i="6" s="1"/>
  <c r="F144" i="6"/>
  <c r="E144" i="6"/>
  <c r="M144" i="6" s="1"/>
  <c r="F143" i="6"/>
  <c r="E143" i="6"/>
  <c r="M143" i="6" s="1"/>
  <c r="F142" i="6"/>
  <c r="E142" i="6"/>
  <c r="M142" i="6" s="1"/>
  <c r="H136" i="6"/>
  <c r="H135" i="6"/>
  <c r="H134" i="6"/>
  <c r="G134" i="6"/>
  <c r="H133" i="6"/>
  <c r="H132" i="6"/>
  <c r="F131" i="6"/>
  <c r="E131" i="6"/>
  <c r="H130" i="6"/>
  <c r="H129" i="6"/>
  <c r="H128" i="6"/>
  <c r="H127" i="6"/>
  <c r="G127" i="6"/>
  <c r="H126" i="6"/>
  <c r="H125" i="6"/>
  <c r="F124" i="6"/>
  <c r="E124" i="6"/>
  <c r="H123" i="6"/>
  <c r="H122" i="6"/>
  <c r="H121" i="6"/>
  <c r="H120" i="6"/>
  <c r="G120" i="6"/>
  <c r="H119" i="6"/>
  <c r="H118" i="6"/>
  <c r="F117" i="6"/>
  <c r="E117" i="6"/>
  <c r="F116" i="6"/>
  <c r="E116" i="6"/>
  <c r="E81" i="6" s="1"/>
  <c r="E18" i="6" s="1"/>
  <c r="F115" i="6"/>
  <c r="F80" i="6" s="1"/>
  <c r="E115" i="6"/>
  <c r="E80" i="6" s="1"/>
  <c r="F114" i="6"/>
  <c r="E114" i="6"/>
  <c r="E79" i="6" s="1"/>
  <c r="F113" i="6"/>
  <c r="E113" i="6"/>
  <c r="E78" i="6" s="1"/>
  <c r="F112" i="6"/>
  <c r="E112" i="6"/>
  <c r="E77" i="6" s="1"/>
  <c r="F111" i="6"/>
  <c r="E111" i="6"/>
  <c r="E76" i="6" s="1"/>
  <c r="H109" i="6"/>
  <c r="H108" i="6"/>
  <c r="H107" i="6"/>
  <c r="H106" i="6"/>
  <c r="G106" i="6"/>
  <c r="H105" i="6"/>
  <c r="H104" i="6"/>
  <c r="F103" i="6"/>
  <c r="E103" i="6"/>
  <c r="H103" i="6" s="1"/>
  <c r="H102" i="6"/>
  <c r="H101" i="6"/>
  <c r="H100" i="6"/>
  <c r="H99" i="6"/>
  <c r="G99" i="6"/>
  <c r="H98" i="6"/>
  <c r="H97" i="6"/>
  <c r="F96" i="6"/>
  <c r="E96" i="6"/>
  <c r="F92" i="6"/>
  <c r="E92" i="6"/>
  <c r="F89" i="6"/>
  <c r="E89" i="6"/>
  <c r="H88" i="6"/>
  <c r="H87" i="6"/>
  <c r="H86" i="6"/>
  <c r="G86" i="6"/>
  <c r="H85" i="6"/>
  <c r="G85" i="6"/>
  <c r="H84" i="6"/>
  <c r="H83" i="6"/>
  <c r="F82" i="6"/>
  <c r="E82" i="6"/>
  <c r="F81" i="6"/>
  <c r="F79" i="6"/>
  <c r="F76" i="6"/>
  <c r="H74" i="6"/>
  <c r="H73" i="6"/>
  <c r="H72" i="6"/>
  <c r="H71" i="6"/>
  <c r="H70" i="6"/>
  <c r="G70" i="6"/>
  <c r="H69" i="6"/>
  <c r="F68" i="6"/>
  <c r="G68" i="6" s="1"/>
  <c r="E68" i="6"/>
  <c r="H67" i="6"/>
  <c r="H66" i="6"/>
  <c r="H65" i="6"/>
  <c r="G65" i="6"/>
  <c r="H64" i="6"/>
  <c r="H63" i="6"/>
  <c r="G63" i="6"/>
  <c r="H62" i="6"/>
  <c r="F61" i="6"/>
  <c r="E61" i="6"/>
  <c r="H61" i="6" s="1"/>
  <c r="H60" i="6"/>
  <c r="H59" i="6"/>
  <c r="H58" i="6"/>
  <c r="H57" i="6"/>
  <c r="H56" i="6"/>
  <c r="G56" i="6"/>
  <c r="H55" i="6"/>
  <c r="F54" i="6"/>
  <c r="E54" i="6"/>
  <c r="H53" i="6"/>
  <c r="H52" i="6"/>
  <c r="H51" i="6"/>
  <c r="H50" i="6"/>
  <c r="H49" i="6"/>
  <c r="G49" i="6"/>
  <c r="H48" i="6"/>
  <c r="G48" i="6"/>
  <c r="F47" i="6"/>
  <c r="E47" i="6"/>
  <c r="H46" i="6"/>
  <c r="H45" i="6"/>
  <c r="H44" i="6"/>
  <c r="H43" i="6"/>
  <c r="H42" i="6"/>
  <c r="G42" i="6"/>
  <c r="H41" i="6"/>
  <c r="G41" i="6"/>
  <c r="F40" i="6"/>
  <c r="E40" i="6"/>
  <c r="H39" i="6"/>
  <c r="H38" i="6"/>
  <c r="H37" i="6"/>
  <c r="H36" i="6"/>
  <c r="H35" i="6"/>
  <c r="G35" i="6"/>
  <c r="H34" i="6"/>
  <c r="F33" i="6"/>
  <c r="G33" i="6" s="1"/>
  <c r="E33" i="6"/>
  <c r="H33" i="6" s="1"/>
  <c r="F26" i="6"/>
  <c r="E26" i="6"/>
  <c r="F25" i="6"/>
  <c r="F18" i="6" s="1"/>
  <c r="E25" i="6"/>
  <c r="F24" i="6"/>
  <c r="E24" i="6"/>
  <c r="F23" i="6"/>
  <c r="E23" i="6"/>
  <c r="F22" i="6"/>
  <c r="E22" i="6"/>
  <c r="F21" i="6"/>
  <c r="E21" i="6"/>
  <c r="F20" i="6"/>
  <c r="E20" i="6"/>
  <c r="G138" i="7" l="1"/>
  <c r="M170" i="7"/>
  <c r="M241" i="6"/>
  <c r="H20" i="6"/>
  <c r="H21" i="6"/>
  <c r="H26" i="6"/>
  <c r="H40" i="6"/>
  <c r="H47" i="6"/>
  <c r="H54" i="6"/>
  <c r="G61" i="6"/>
  <c r="H82" i="6"/>
  <c r="H89" i="6"/>
  <c r="H92" i="6"/>
  <c r="H96" i="6"/>
  <c r="G103" i="6"/>
  <c r="F78" i="6"/>
  <c r="F15" i="6" s="1"/>
  <c r="H124" i="6"/>
  <c r="M152" i="6"/>
  <c r="M166" i="6"/>
  <c r="M176" i="6"/>
  <c r="M173" i="6" s="1"/>
  <c r="M209" i="6"/>
  <c r="M221" i="6"/>
  <c r="K249" i="6"/>
  <c r="K141" i="6"/>
  <c r="K193" i="7"/>
  <c r="M257" i="6"/>
  <c r="M185" i="6"/>
  <c r="G141" i="6"/>
  <c r="M201" i="6"/>
  <c r="M273" i="6"/>
  <c r="M261" i="6"/>
  <c r="M253" i="6"/>
  <c r="M250" i="6"/>
  <c r="M249" i="6" s="1"/>
  <c r="M225" i="6"/>
  <c r="M213" i="6"/>
  <c r="G18" i="6"/>
  <c r="G131" i="6"/>
  <c r="I138" i="6"/>
  <c r="M139" i="6"/>
  <c r="K138" i="6"/>
  <c r="E138" i="6"/>
  <c r="G138" i="6"/>
  <c r="E17" i="6"/>
  <c r="E110" i="6"/>
  <c r="M177" i="6"/>
  <c r="M197" i="6"/>
  <c r="M181" i="6"/>
  <c r="F138" i="6"/>
  <c r="L138" i="6"/>
  <c r="H78" i="6"/>
  <c r="F110" i="6"/>
  <c r="F17" i="6"/>
  <c r="H17" i="6" s="1"/>
  <c r="H22" i="6"/>
  <c r="H23" i="6"/>
  <c r="H80" i="6"/>
  <c r="H113" i="6"/>
  <c r="M189" i="6"/>
  <c r="M193" i="6"/>
  <c r="M205" i="6"/>
  <c r="H76" i="6"/>
  <c r="E75" i="6"/>
  <c r="E13" i="6"/>
  <c r="H79" i="6"/>
  <c r="G79" i="6"/>
  <c r="E16" i="6"/>
  <c r="G21" i="6"/>
  <c r="H24" i="6"/>
  <c r="G40" i="6"/>
  <c r="G54" i="6"/>
  <c r="G89" i="6"/>
  <c r="G96" i="6"/>
  <c r="H111" i="6"/>
  <c r="H114" i="6"/>
  <c r="E14" i="6"/>
  <c r="E15" i="6"/>
  <c r="H18" i="6"/>
  <c r="E19" i="6"/>
  <c r="G20" i="6"/>
  <c r="F19" i="6"/>
  <c r="G19" i="6" s="1"/>
  <c r="F16" i="6"/>
  <c r="G16" i="6" s="1"/>
  <c r="H25" i="6"/>
  <c r="G47" i="6"/>
  <c r="H68" i="6"/>
  <c r="F77" i="6"/>
  <c r="G82" i="6"/>
  <c r="G92" i="6"/>
  <c r="H112" i="6"/>
  <c r="G113" i="6"/>
  <c r="H115" i="6"/>
  <c r="H81" i="6"/>
  <c r="H116" i="6"/>
  <c r="G117" i="6"/>
  <c r="H117" i="6"/>
  <c r="G124" i="6"/>
  <c r="H131" i="6"/>
  <c r="H142" i="6"/>
  <c r="H143" i="6"/>
  <c r="H144" i="6"/>
  <c r="F13" i="6"/>
  <c r="J138" i="6"/>
  <c r="J213" i="6"/>
  <c r="M141" i="6" l="1"/>
  <c r="G78" i="6"/>
  <c r="H110" i="6"/>
  <c r="M193" i="7"/>
  <c r="K138" i="7"/>
  <c r="M138" i="7" s="1"/>
  <c r="G17" i="6"/>
  <c r="G110" i="6"/>
  <c r="F75" i="6"/>
  <c r="G75" i="6" s="1"/>
  <c r="F14" i="6"/>
  <c r="G14" i="6" s="1"/>
  <c r="H16" i="6"/>
  <c r="F12" i="6"/>
  <c r="G13" i="6"/>
  <c r="M140" i="6"/>
  <c r="M138" i="6" s="1"/>
  <c r="H19" i="6"/>
  <c r="H15" i="6"/>
  <c r="G15" i="6"/>
  <c r="H77" i="6"/>
  <c r="H13" i="6"/>
  <c r="E12" i="6"/>
  <c r="H12" i="6" s="1"/>
  <c r="H75" i="6" l="1"/>
  <c r="G12" i="6"/>
  <c r="H14" i="6"/>
</calcChain>
</file>

<file path=xl/sharedStrings.xml><?xml version="1.0" encoding="utf-8"?>
<sst xmlns="http://schemas.openxmlformats.org/spreadsheetml/2006/main" count="665" uniqueCount="108">
  <si>
    <t>№ п/п</t>
  </si>
  <si>
    <t>Наименование муниципальной программы, подпрограммы, ведомственной целевой программы, отдельного мероприятия, мероприятия, входящего в состав отдельного мероприятия</t>
  </si>
  <si>
    <t>Источники финансирования</t>
  </si>
  <si>
    <t>Всего расходов</t>
  </si>
  <si>
    <t>всего</t>
  </si>
  <si>
    <t>федеральный бюджет</t>
  </si>
  <si>
    <t>областной бюджет</t>
  </si>
  <si>
    <t>бюджет Вятскополянского района</t>
  </si>
  <si>
    <t>бюджеты поселений</t>
  </si>
  <si>
    <t>бюджеты других муниципальных районов и городских округов</t>
  </si>
  <si>
    <t xml:space="preserve">внебюджетные источники  </t>
  </si>
  <si>
    <t>Муниципальная программа «Развитие агропромышленного комплекса» на 2014 – 2020 годы</t>
  </si>
  <si>
    <t>1</t>
  </si>
  <si>
    <t>Подпрограмма «Устойчивое развитие сельских территорий Вятскополянского района на период до 2020 года»</t>
  </si>
  <si>
    <t>2</t>
  </si>
  <si>
    <t>Ведомственная целевая программа «Обеспечение деятельности управления сельского хозяйства администрации Вятскополянского района в 2014-2016 годах»</t>
  </si>
  <si>
    <t>3</t>
  </si>
  <si>
    <t>Отдельное мероприятие                         « Стимулирование инвестиционной деятельности и инновационного развития агропромышленного комплекса»</t>
  </si>
  <si>
    <t>4</t>
  </si>
  <si>
    <t>Отдельное мероприятие « Креди-тование малых форм хозяйствова-ния, поддержка начинающих фер-меров»</t>
  </si>
  <si>
    <t>5</t>
  </si>
  <si>
    <t>Отдельное мероприятие «Обу-стройство и содержание бесхозяй-ных скотомогильников»</t>
  </si>
  <si>
    <t>6</t>
  </si>
  <si>
    <t>Отдельное мероприятие «Выделе-ние земельных участков из земель сельскохозяйственного назначения в счет невостребованных земельных долей»</t>
  </si>
  <si>
    <t>7</t>
  </si>
  <si>
    <t>Отдельное мероприятие «Предупреждение и ликвидация болезней животных и их лечение в части организации и проведения отлова, учета, содержания и использования безнадзорных домашних животных»</t>
  </si>
  <si>
    <t>Муниципальная программа «Управление муниципальным имуществом» на 2014 – 2018 годы</t>
  </si>
  <si>
    <t>Ведомственная целевая программа «Обеспечение деятельности управления земельно-имущественных отношений администрации Вятскополянского района» в 2014-2016 годах 1</t>
  </si>
  <si>
    <t>Отдельное мероприятие «Повышение эффективности использования муниципального имущества»</t>
  </si>
  <si>
    <t>2.1</t>
  </si>
  <si>
    <t>Предоставление муниципального имущества в аренду, пользование</t>
  </si>
  <si>
    <t>2.2</t>
  </si>
  <si>
    <t>Содержание и обслуживание имущества казны</t>
  </si>
  <si>
    <t>Отдельное мероприятие «Повышение эффективности управления земельными ресурсами»</t>
  </si>
  <si>
    <t>3.1</t>
  </si>
  <si>
    <t>Предоставление земельных участков в собственность и в аренду</t>
  </si>
  <si>
    <t>3.2</t>
  </si>
  <si>
    <t>Формирование земельных участков</t>
  </si>
  <si>
    <t>Ведомственная целевая программа «Общее образование в Вятскополянском  районе»</t>
  </si>
  <si>
    <t>Ведомственная целевая программа «Дошкольное образование в Вятскополянском районе»</t>
  </si>
  <si>
    <t xml:space="preserve">Ведомственная целевая программа «Дополнительное образование в Вятскополянском районе» </t>
  </si>
  <si>
    <t xml:space="preserve">Ведомственная целевая программа «Управление образованием в Вятскополянском районе» </t>
  </si>
  <si>
    <t>8</t>
  </si>
  <si>
    <t>9</t>
  </si>
  <si>
    <t>10</t>
  </si>
  <si>
    <t>11</t>
  </si>
  <si>
    <t>12</t>
  </si>
  <si>
    <t>13</t>
  </si>
  <si>
    <t>14</t>
  </si>
  <si>
    <t>15</t>
  </si>
  <si>
    <t>16</t>
  </si>
  <si>
    <t>к муниципальной программе</t>
  </si>
  <si>
    <t>Статус</t>
  </si>
  <si>
    <t>Муниципальная программа</t>
  </si>
  <si>
    <t>Отдельное мероприятие</t>
  </si>
  <si>
    <t>Ремонт спортивного зала
1) муниципального казенного общеобразовательного учреждения средней общеобразовательной школы пос. Усть-Люга (2019 г.)
2) муниципального казенного общеобразовательного учреждения средней общеобразовательной школы с. Кулыги (2020 г.)
3)муниципального казенного общеобразовательного учреждения лицей пгт Красная Поляна Вятскополянского района Кировской области (2021 г.)
4) муниципального казённого общеобразовательного учреждения основной общеобразовательной школы дер.Средняя Тойма Вятскополянского района Кировской области (2021 г.)
5) муниципального казенного общеобразовательного учреждения лицей пгт Красная Поляна Вятскополянского района Кировской области-корпус 2 (2024)
6) муниципального казенного общеобразовательного учреждения основной общеобразовательной школы дер.Дым-Дым Омга (2022)</t>
  </si>
  <si>
    <t xml:space="preserve"> «Общее образование в Вятскополянском районе»</t>
  </si>
  <si>
    <t xml:space="preserve"> «Дошкольное образование в Вятскополянском районе»</t>
  </si>
  <si>
    <t xml:space="preserve"> «Дополнительное образование в Вятскополянском районе» </t>
  </si>
  <si>
    <t xml:space="preserve"> «Управление образованием в Вятскополянском районе» </t>
  </si>
  <si>
    <t>Капитальный ремонт крыши муниципального казенного дошкольного образовательного учреждения детского сада "Улыбка" корпус 1 Кировская область, Вятскополянский район, г. Сосновка, ул. Пушкина, д. 2а</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</si>
  <si>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</si>
  <si>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</si>
  <si>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персонифицированного финансирования дополнительного образования детей»</t>
  </si>
  <si>
    <t>«Подготовка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1)МКОУ гимназия г.Сосновка
2)МКОУ лицей пгт Красная Поляна
3)МКОУООШ г.Сосновка
4) МКОУСОШ с.Кулыги (2022)
5) МКОУСОШ пос.Усть-Люга (2022)
6) МКОУСОШ дер.Средние Шуни (2022)
7) МКОУСОШ дер.Старый Пинигерь (2022)</t>
  </si>
  <si>
    <t>«Финансовое обеспечение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</si>
  <si>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t>
  </si>
  <si>
    <t>17</t>
  </si>
  <si>
    <t>18</t>
  </si>
  <si>
    <t>«Строительство, реконструкция,
модернизация материально-технической базы муниципальных
образовательных организаций
(разработка проектно-сметной
документации на объект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</si>
  <si>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 xml:space="preserve"> «Строительство, реконструкция,
модернизация материально-технической базы муниципальных
образовательных организаций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</si>
  <si>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19</t>
  </si>
  <si>
    <t>20</t>
  </si>
  <si>
    <t>«Укрепление материально-технической базы и благоустройство территорий муниципальных образовательных организаций (благоустройство прилегающей территории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</si>
  <si>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«Укрепление материально-технической базы и благоустройство территорий муниципальных образовательных организаций (укрепление материально-технической базы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</si>
  <si>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Прогнозная (справочная) оценка ресурсного обеспечения реализации муниципальной</t>
  </si>
  <si>
    <t>программы за счет всех источников финансирования</t>
  </si>
  <si>
    <t>Оценка расходов  (тыс.рублей)</t>
  </si>
  <si>
    <t>Приложение 4</t>
  </si>
  <si>
    <t>Управление образования администрации Вятскополянского района</t>
  </si>
  <si>
    <t>Главный распорядитель бюджетных средств</t>
  </si>
  <si>
    <t xml:space="preserve"> «Развитие образования» на 2019-2026 годы</t>
  </si>
  <si>
    <t>"Организация отдыха и оздоровление детей в лагерях с дневным пребыванием"</t>
  </si>
  <si>
    <t>"Предоставление бесплатного горячего питания детям участников специальной военной операции</t>
  </si>
  <si>
    <t>«Муниципальные общеобразовательные учреждения, на базе которых планируется реализация мероприятий по подготовке образовательного пространства и создание центра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 МКОУСОШ дер.Чекашево (2023)
2) МКОУСОШ с.Слудка (2023)
3) МКОУООШ с.Ершовка (2023)
4) МКОУООШ дер.Средняя Тойма (2023)
5) МКОУООШ дер.Дым-Дым Омга (2024)</t>
  </si>
  <si>
    <t>«Проведение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</si>
  <si>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21</t>
  </si>
  <si>
    <t>22</t>
  </si>
  <si>
    <t>23</t>
  </si>
  <si>
    <t>" Школьное инициативное бюджетирование"</t>
  </si>
  <si>
    <t>Расходы на реализацию муниципальной программы за счет средств бюджета Вятскополянского района</t>
  </si>
  <si>
    <t>Приложение 3</t>
  </si>
  <si>
    <t xml:space="preserve">итого            </t>
  </si>
  <si>
    <t xml:space="preserve">2020 </t>
  </si>
  <si>
    <t xml:space="preserve">2021 </t>
  </si>
  <si>
    <t>2022</t>
  </si>
  <si>
    <t xml:space="preserve">2023 </t>
  </si>
  <si>
    <t>2024</t>
  </si>
  <si>
    <t xml:space="preserve">2025 </t>
  </si>
  <si>
    <t xml:space="preserve">2026 </t>
  </si>
  <si>
    <t xml:space="preserve">итого                 </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</si>
  <si>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</si>
  <si>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</si>
  <si>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"Школьное инициативное бюджетирование"</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</si>
  <si>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в муниципальном казенном общеобразовательном учреждении средней общеобразовательной школе с.Слудка Вятскополянского района Кировской области»</t>
  </si>
  <si>
    <t>24</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</si>
  <si>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1) МКОУСОШ пос.Усть-Люга (2019)
2) МКОУООШ дер.Дым-Дым Омга (2020), (2021)
3) МКОУООШ с.Ершовка (2020)
4) МКОУ лицей пгт Красная Поляна (2020, 2023)
5) Капитальный ремонт пищеблока МКОУ гимназии г.Сосновка для обеспечения горячим питанием обучающихся 1- 4 классов (2020)
6) МКОУСОШ с.Кулыги (2021)
7) МКОУ гимназия г.Сосновка (2021)
8) МКОУСОШ дер.Средние Шуни (2022)
9) МКОУООШ дер.Средняя Тойма (2022)
10) МКОУООШ г.Сосновка (2023)                                                                                               11) МКОУСОШ с.Слудка (2024)
«Выполнение предписаний надзорных органов и приведение зданий в соответствие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-МКОУ лицей пгт Красная Поляна
МКОУСОШ пос.Усть-Люга
- МКДОУ д/с «Улыбка» г.Сосновка
 -МКДОУ д/с «Калинка» пгт Красная Поляна
-МКОУ ДО ДЮСШ пгт Красная Поляна</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</si>
  <si>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1) МКОУСОШ пос.Усть-Люга (2019)
2) МКОУООШ дер.Дым-Дым Омга (2020), (2021)
3) МКОУООШ с.Ершовка (2020)
4) МКОУ лицей пгт Красная Поляна (2020, 2023)
5) Капитальный ремонт пищеблока МКОУ гимназии г.Сосновка для обеспечения горячим питанием обучающихся 1- 4 классов (2020)
6) МКОУСОШ с.Кулыги (2021)
7) МКОУ гимназия г.Сосновка (2021)
8) МКОУСОШ дер.Средние Шуни (2022)
9) МКОУООШ дер.Средняя Тойма (2022)
10) МКОУООШ г.Сосновка (2023)                                           11) МКОУСОШ с.Слудка (2024)
«Выполнение предписаний надзорных органов и приведение зданий в соответствие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-МКОУ лицей пгт Красная Поляна
МКОУСОШ пос.Усть-Люга
- МКДОУ д/с «Улыбка» г.Сосновка
 -МКДОУ д/с «Калинка» пгт Красная Поляна
-МКОУ ДО ДЮСШ пгт Красная Поляна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</si>
</sst>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Calibri"/>
      <family val="2"/>
      <scheme val="minor"/>
    </font>
    <font>
      <b/>
      <sz val="14"/>
      <color theme="1"/>
      <name val="Times New Roman"/>
      <family val="1"/>
      <charset val="204"/>
    </font>
    <font>
      <sz val="22"/>
      <color theme="1"/>
      <name val="Times New Roman"/>
      <family val="1"/>
      <charset val="204"/>
    </font>
    <font>
      <sz val="14"/>
      <color theme="1"/>
      <name val="Times New Roman"/>
      <family val="1"/>
      <charset val="204"/>
    </font>
    <font>
      <b/>
      <sz val="22"/>
      <color theme="1"/>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2">
    <xf numFmtId="0" fontId="0" fillId="0" borderId="0" xfId="0"/>
    <xf numFmtId="49" fontId="3"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vertical="center" wrapText="1"/>
    </xf>
    <xf numFmtId="164" fontId="3" fillId="2" borderId="0" xfId="0" applyNumberFormat="1" applyFont="1" applyFill="1" applyAlignment="1">
      <alignment horizontal="right" vertical="center" wrapText="1"/>
    </xf>
    <xf numFmtId="0" fontId="3" fillId="2" borderId="0" xfId="0" applyFont="1" applyFill="1" applyAlignment="1">
      <alignment horizontal="left" vertical="center"/>
    </xf>
    <xf numFmtId="0" fontId="3" fillId="2" borderId="0" xfId="0" applyFont="1" applyFill="1" applyAlignment="1">
      <alignment horizontal="right" wrapText="1"/>
    </xf>
    <xf numFmtId="0" fontId="3" fillId="2" borderId="0" xfId="0" applyFont="1" applyFill="1" applyAlignment="1">
      <alignment horizontal="left" wrapText="1"/>
    </xf>
    <xf numFmtId="164" fontId="3" fillId="2" borderId="0" xfId="0" applyNumberFormat="1" applyFont="1" applyFill="1" applyAlignment="1">
      <alignment horizontal="left" vertical="center"/>
    </xf>
    <xf numFmtId="0" fontId="3" fillId="2" borderId="0" xfId="0" applyFont="1" applyFill="1" applyAlignment="1">
      <alignment horizontal="center" wrapText="1"/>
    </xf>
    <xf numFmtId="0" fontId="1" fillId="2" borderId="0" xfId="0" applyFont="1" applyFill="1" applyAlignment="1">
      <alignment horizontal="center" vertical="center"/>
    </xf>
    <xf numFmtId="0" fontId="3" fillId="2" borderId="0" xfId="0" applyFont="1" applyFill="1" applyAlignment="1">
      <alignment horizontal="right" vertical="center" wrapText="1"/>
    </xf>
    <xf numFmtId="0" fontId="3" fillId="2" borderId="0" xfId="0" applyFont="1" applyFill="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164" fontId="3" fillId="2" borderId="2" xfId="0" applyNumberFormat="1" applyFont="1" applyFill="1" applyBorder="1" applyAlignment="1">
      <alignment horizontal="righ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right" wrapText="1"/>
    </xf>
    <xf numFmtId="0" fontId="3" fillId="2" borderId="3" xfId="0" applyFont="1" applyFill="1" applyBorder="1" applyAlignment="1">
      <alignment horizontal="center" vertical="center" wrapText="1"/>
    </xf>
    <xf numFmtId="164" fontId="1" fillId="2" borderId="2"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0" xfId="0" applyFont="1" applyFill="1" applyAlignment="1">
      <alignment horizontal="left" vertical="center" wrapText="1"/>
    </xf>
    <xf numFmtId="0" fontId="1" fillId="2" borderId="2"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4" fontId="1" fillId="2" borderId="0" xfId="0" applyNumberFormat="1" applyFont="1" applyFill="1" applyAlignment="1">
      <alignment horizontal="left" vertical="center" wrapText="1"/>
    </xf>
    <xf numFmtId="49" fontId="3" fillId="2" borderId="2" xfId="0" applyNumberFormat="1" applyFont="1" applyFill="1" applyBorder="1" applyAlignment="1">
      <alignment horizontal="left" vertical="center" wrapText="1"/>
    </xf>
    <xf numFmtId="49" fontId="3" fillId="2" borderId="0" xfId="0" applyNumberFormat="1" applyFont="1" applyFill="1" applyBorder="1" applyAlignment="1">
      <alignment horizontal="center" vertical="center" wrapText="1"/>
    </xf>
    <xf numFmtId="0" fontId="3" fillId="2" borderId="0" xfId="0" applyFont="1" applyFill="1" applyBorder="1" applyAlignment="1">
      <alignment horizontal="left" vertical="center" wrapText="1"/>
    </xf>
    <xf numFmtId="164" fontId="3" fillId="2" borderId="0" xfId="0" applyNumberFormat="1" applyFont="1" applyFill="1" applyBorder="1" applyAlignment="1">
      <alignment horizontal="right" vertical="center" wrapText="1"/>
    </xf>
    <xf numFmtId="164" fontId="3" fillId="2" borderId="2" xfId="0" applyNumberFormat="1" applyFont="1" applyFill="1" applyBorder="1" applyAlignment="1">
      <alignment vertical="center" wrapText="1"/>
    </xf>
    <xf numFmtId="0" fontId="4" fillId="2" borderId="0" xfId="0" applyFont="1" applyFill="1" applyAlignment="1">
      <alignment horizontal="center" vertical="center"/>
    </xf>
    <xf numFmtId="0" fontId="2" fillId="2" borderId="0" xfId="0" applyFont="1" applyFill="1" applyAlignment="1">
      <alignment horizontal="right" wrapText="1"/>
    </xf>
    <xf numFmtId="0" fontId="2" fillId="2" borderId="0" xfId="0" applyFont="1" applyFill="1" applyAlignment="1">
      <alignment vertical="center" wrapText="1"/>
    </xf>
    <xf numFmtId="49" fontId="2" fillId="2" borderId="0" xfId="0" applyNumberFormat="1" applyFont="1" applyFill="1" applyAlignment="1">
      <alignment horizontal="center" vertical="center" wrapText="1"/>
    </xf>
    <xf numFmtId="0" fontId="3" fillId="2" borderId="2" xfId="0" applyFont="1" applyFill="1" applyBorder="1" applyAlignment="1">
      <alignment horizontal="left"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49" fontId="3"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left" vertical="center" wrapText="1"/>
    </xf>
    <xf numFmtId="0" fontId="3" fillId="2" borderId="2"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164" fontId="5" fillId="2" borderId="2" xfId="0" applyNumberFormat="1" applyFont="1" applyFill="1" applyBorder="1" applyAlignment="1">
      <alignment horizontal="right" vertical="center" wrapText="1"/>
    </xf>
    <xf numFmtId="0" fontId="3" fillId="2" borderId="0" xfId="0" applyFont="1" applyFill="1" applyAlignment="1">
      <alignment horizontal="left" wrapText="1"/>
    </xf>
    <xf numFmtId="0" fontId="1" fillId="2" borderId="0" xfId="0" applyFont="1" applyFill="1" applyAlignment="1">
      <alignment horizontal="center" vertical="center"/>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0" xfId="0" applyFont="1" applyAlignment="1">
      <alignment horizontal="center" vertical="center"/>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4" fillId="2" borderId="0" xfId="0" applyFont="1" applyFill="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49" fontId="3" fillId="2" borderId="2" xfId="0" applyNumberFormat="1"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675D3-3BE2-4025-B943-52772820931C}">
  <sheetPr>
    <pageSetUpPr fitToPage="1"/>
  </sheetPr>
  <dimension ref="A1:S228"/>
  <sheetViews>
    <sheetView topLeftCell="A174" zoomScale="70" zoomScaleNormal="70" workbookViewId="0">
      <selection activeCell="C174" sqref="C174"/>
    </sheetView>
  </sheetViews>
  <sheetFormatPr defaultRowHeight="18.75" x14ac:dyDescent="0.3"/>
  <cols>
    <col min="1" max="1" width="8.42578125" style="1" customWidth="1"/>
    <col min="2" max="2" width="20.7109375" style="1" customWidth="1"/>
    <col min="3" max="3" width="99.7109375" style="2" customWidth="1"/>
    <col min="4" max="4" width="24.85546875" style="3" customWidth="1"/>
    <col min="5" max="5" width="16.85546875" style="4" customWidth="1"/>
    <col min="6" max="6" width="14.85546875" style="4" customWidth="1"/>
    <col min="7" max="7" width="14.42578125" style="4" customWidth="1"/>
    <col min="8" max="8" width="16" style="4" customWidth="1"/>
    <col min="9" max="9" width="16.28515625" style="6" customWidth="1"/>
    <col min="10" max="10" width="14.85546875" style="6" customWidth="1"/>
    <col min="11" max="11" width="14" style="6" customWidth="1"/>
    <col min="12" max="12" width="14.5703125" style="6" customWidth="1"/>
    <col min="13" max="13" width="16.140625" style="6" customWidth="1"/>
    <col min="14" max="15" width="9.140625" style="3"/>
    <col min="16" max="16" width="28.42578125" style="3" bestFit="1" customWidth="1"/>
    <col min="17" max="17" width="9.140625" style="3"/>
    <col min="18" max="18" width="16.5703125" style="3" customWidth="1"/>
    <col min="19" max="16384" width="9.140625" style="3"/>
  </cols>
  <sheetData>
    <row r="1" spans="1:14" ht="37.5" customHeight="1" x14ac:dyDescent="0.3">
      <c r="F1" s="5"/>
      <c r="G1" s="5"/>
      <c r="H1" s="5"/>
      <c r="J1" s="45" t="s">
        <v>91</v>
      </c>
      <c r="K1" s="45"/>
      <c r="L1" s="7"/>
    </row>
    <row r="2" spans="1:14" x14ac:dyDescent="0.3">
      <c r="E2" s="8"/>
      <c r="F2" s="8"/>
      <c r="G2" s="8"/>
      <c r="H2" s="8"/>
      <c r="J2" s="45" t="s">
        <v>51</v>
      </c>
      <c r="K2" s="45"/>
      <c r="L2" s="45"/>
      <c r="M2" s="45"/>
    </row>
    <row r="3" spans="1:14" x14ac:dyDescent="0.3">
      <c r="E3" s="8"/>
      <c r="F3" s="8"/>
      <c r="G3" s="8"/>
      <c r="H3" s="8"/>
    </row>
    <row r="4" spans="1:14" x14ac:dyDescent="0.3">
      <c r="E4" s="8"/>
      <c r="F4" s="8"/>
      <c r="G4" s="8"/>
      <c r="H4" s="8"/>
      <c r="M4" s="9"/>
    </row>
    <row r="5" spans="1:14" ht="27" x14ac:dyDescent="0.25">
      <c r="C5" s="49" t="s">
        <v>90</v>
      </c>
      <c r="D5" s="49"/>
      <c r="E5" s="49"/>
      <c r="F5" s="49"/>
      <c r="G5" s="49"/>
      <c r="H5" s="49"/>
      <c r="I5" s="49"/>
      <c r="J5" s="49"/>
      <c r="K5" s="49"/>
      <c r="L5" s="49"/>
      <c r="M5" s="49"/>
    </row>
    <row r="6" spans="1:14" x14ac:dyDescent="0.3">
      <c r="A6" s="46"/>
      <c r="B6" s="46"/>
      <c r="C6" s="46"/>
      <c r="D6" s="46"/>
      <c r="E6" s="46"/>
      <c r="F6" s="46"/>
      <c r="G6" s="46"/>
      <c r="H6" s="46"/>
      <c r="I6" s="46"/>
      <c r="J6" s="46"/>
      <c r="K6" s="46"/>
      <c r="L6" s="10"/>
    </row>
    <row r="7" spans="1:14" x14ac:dyDescent="0.3">
      <c r="C7" s="46"/>
      <c r="D7" s="46"/>
      <c r="E7" s="46"/>
      <c r="F7" s="46"/>
      <c r="G7" s="46"/>
      <c r="H7" s="46"/>
      <c r="I7" s="46"/>
    </row>
    <row r="8" spans="1:14" x14ac:dyDescent="0.3">
      <c r="C8" s="10"/>
    </row>
    <row r="9" spans="1:14" ht="27.75" customHeight="1" x14ac:dyDescent="0.25">
      <c r="A9" s="47" t="s">
        <v>0</v>
      </c>
      <c r="B9" s="47" t="s">
        <v>52</v>
      </c>
      <c r="C9" s="48" t="s">
        <v>1</v>
      </c>
      <c r="D9" s="48" t="s">
        <v>80</v>
      </c>
      <c r="E9" s="47" t="s">
        <v>77</v>
      </c>
      <c r="F9" s="47"/>
      <c r="G9" s="47"/>
      <c r="H9" s="47"/>
      <c r="I9" s="47"/>
      <c r="J9" s="47"/>
      <c r="K9" s="47"/>
      <c r="L9" s="47"/>
      <c r="M9" s="47"/>
    </row>
    <row r="10" spans="1:14" s="12" customFormat="1" ht="26.25" customHeight="1" x14ac:dyDescent="0.25">
      <c r="A10" s="47"/>
      <c r="B10" s="47"/>
      <c r="C10" s="48"/>
      <c r="D10" s="48"/>
      <c r="E10" s="47">
        <v>2019</v>
      </c>
      <c r="F10" s="47">
        <v>2020</v>
      </c>
      <c r="G10" s="47">
        <v>2021</v>
      </c>
      <c r="H10" s="47">
        <v>2022</v>
      </c>
      <c r="I10" s="47">
        <v>2023</v>
      </c>
      <c r="J10" s="47">
        <v>2024</v>
      </c>
      <c r="K10" s="47">
        <v>2025</v>
      </c>
      <c r="L10" s="47">
        <v>2026</v>
      </c>
      <c r="M10" s="47" t="s">
        <v>92</v>
      </c>
      <c r="N10" s="11"/>
    </row>
    <row r="11" spans="1:14" s="2" customFormat="1" ht="96.75" customHeight="1" x14ac:dyDescent="0.25">
      <c r="A11" s="47"/>
      <c r="B11" s="47"/>
      <c r="C11" s="48"/>
      <c r="D11" s="48"/>
      <c r="E11" s="47"/>
      <c r="F11" s="47"/>
      <c r="G11" s="47"/>
      <c r="H11" s="47"/>
      <c r="I11" s="47"/>
      <c r="J11" s="47"/>
      <c r="K11" s="47"/>
      <c r="L11" s="47"/>
      <c r="M11" s="47"/>
      <c r="N11" s="11"/>
    </row>
    <row r="12" spans="1:14" s="2" customFormat="1" ht="15.75" hidden="1" customHeight="1" x14ac:dyDescent="0.25">
      <c r="A12" s="47"/>
      <c r="B12" s="13"/>
      <c r="C12" s="50" t="s">
        <v>3</v>
      </c>
      <c r="D12" s="14" t="s">
        <v>4</v>
      </c>
      <c r="E12" s="15" t="e">
        <f>SUM(E13:E18)</f>
        <v>#REF!</v>
      </c>
      <c r="F12" s="15" t="e">
        <f>SUM(F13:F18)</f>
        <v>#REF!</v>
      </c>
      <c r="G12" s="15" t="e">
        <f t="shared" ref="G12:G18" si="0">F12/E12*100</f>
        <v>#REF!</v>
      </c>
      <c r="H12" s="15" t="e">
        <f t="shared" ref="H12:H18" si="1">E12-F12</f>
        <v>#REF!</v>
      </c>
      <c r="I12" s="16"/>
      <c r="J12" s="16"/>
      <c r="K12" s="16"/>
      <c r="L12" s="16"/>
      <c r="M12" s="16"/>
      <c r="N12" s="11"/>
    </row>
    <row r="13" spans="1:14" s="2" customFormat="1" ht="15.75" hidden="1" customHeight="1" x14ac:dyDescent="0.3">
      <c r="A13" s="47"/>
      <c r="B13" s="13"/>
      <c r="C13" s="50"/>
      <c r="D13" s="14" t="s">
        <v>5</v>
      </c>
      <c r="E13" s="15" t="e">
        <f>E20+E76+#REF!+#REF!+#REF!</f>
        <v>#REF!</v>
      </c>
      <c r="F13" s="15" t="e">
        <f>F20+F76+#REF!+#REF!+#REF!</f>
        <v>#REF!</v>
      </c>
      <c r="G13" s="15" t="e">
        <f t="shared" si="0"/>
        <v>#REF!</v>
      </c>
      <c r="H13" s="15" t="e">
        <f t="shared" si="1"/>
        <v>#REF!</v>
      </c>
      <c r="I13" s="17"/>
      <c r="J13" s="17"/>
      <c r="K13" s="17"/>
      <c r="L13" s="17"/>
      <c r="M13" s="17"/>
      <c r="N13" s="11"/>
    </row>
    <row r="14" spans="1:14" s="2" customFormat="1" ht="15.75" hidden="1" customHeight="1" x14ac:dyDescent="0.3">
      <c r="A14" s="47"/>
      <c r="B14" s="13"/>
      <c r="C14" s="50"/>
      <c r="D14" s="14" t="s">
        <v>6</v>
      </c>
      <c r="E14" s="15" t="e">
        <f>E21+E77+#REF!+#REF!+#REF!</f>
        <v>#REF!</v>
      </c>
      <c r="F14" s="15" t="e">
        <f>F21+F77+#REF!+#REF!+#REF!</f>
        <v>#REF!</v>
      </c>
      <c r="G14" s="15" t="e">
        <f t="shared" si="0"/>
        <v>#REF!</v>
      </c>
      <c r="H14" s="15" t="e">
        <f t="shared" si="1"/>
        <v>#REF!</v>
      </c>
      <c r="I14" s="17"/>
      <c r="J14" s="17"/>
      <c r="K14" s="17"/>
      <c r="L14" s="17"/>
      <c r="M14" s="17"/>
      <c r="N14" s="11"/>
    </row>
    <row r="15" spans="1:14" s="2" customFormat="1" ht="15.75" hidden="1" customHeight="1" x14ac:dyDescent="0.3">
      <c r="A15" s="47"/>
      <c r="B15" s="13"/>
      <c r="C15" s="50"/>
      <c r="D15" s="14" t="s">
        <v>7</v>
      </c>
      <c r="E15" s="15" t="e">
        <f>E22+E78+#REF!+#REF!+#REF!</f>
        <v>#REF!</v>
      </c>
      <c r="F15" s="15" t="e">
        <f>F22+F78+#REF!+#REF!+#REF!</f>
        <v>#REF!</v>
      </c>
      <c r="G15" s="15" t="e">
        <f t="shared" si="0"/>
        <v>#REF!</v>
      </c>
      <c r="H15" s="15" t="e">
        <f t="shared" si="1"/>
        <v>#REF!</v>
      </c>
      <c r="I15" s="17"/>
      <c r="J15" s="17"/>
      <c r="K15" s="17"/>
      <c r="L15" s="17"/>
      <c r="M15" s="17"/>
      <c r="N15" s="11"/>
    </row>
    <row r="16" spans="1:14" s="2" customFormat="1" ht="15.75" hidden="1" customHeight="1" x14ac:dyDescent="0.3">
      <c r="A16" s="47"/>
      <c r="B16" s="13"/>
      <c r="C16" s="50"/>
      <c r="D16" s="14" t="s">
        <v>8</v>
      </c>
      <c r="E16" s="15" t="e">
        <f>E23+E79+E139+#REF!+#REF!</f>
        <v>#REF!</v>
      </c>
      <c r="F16" s="15" t="e">
        <f>F23+F79+F139+#REF!+#REF!</f>
        <v>#REF!</v>
      </c>
      <c r="G16" s="15" t="e">
        <f t="shared" si="0"/>
        <v>#REF!</v>
      </c>
      <c r="H16" s="15" t="e">
        <f t="shared" si="1"/>
        <v>#REF!</v>
      </c>
      <c r="I16" s="17"/>
      <c r="J16" s="17"/>
      <c r="K16" s="17"/>
      <c r="L16" s="17"/>
      <c r="M16" s="17"/>
      <c r="N16" s="11"/>
    </row>
    <row r="17" spans="1:14" s="2" customFormat="1" ht="36.75" hidden="1" customHeight="1" x14ac:dyDescent="0.3">
      <c r="A17" s="47"/>
      <c r="B17" s="13"/>
      <c r="C17" s="50"/>
      <c r="D17" s="14" t="s">
        <v>9</v>
      </c>
      <c r="E17" s="15" t="e">
        <f>E24+E80+E140+#REF!+#REF!</f>
        <v>#REF!</v>
      </c>
      <c r="F17" s="15" t="e">
        <f>F24+F80+F140+#REF!+#REF!</f>
        <v>#REF!</v>
      </c>
      <c r="G17" s="15" t="e">
        <f t="shared" si="0"/>
        <v>#REF!</v>
      </c>
      <c r="H17" s="15" t="e">
        <f t="shared" si="1"/>
        <v>#REF!</v>
      </c>
      <c r="I17" s="17"/>
      <c r="J17" s="17"/>
      <c r="K17" s="17"/>
      <c r="L17" s="17"/>
      <c r="M17" s="17"/>
      <c r="N17" s="11"/>
    </row>
    <row r="18" spans="1:14" s="2" customFormat="1" ht="15.75" hidden="1" customHeight="1" x14ac:dyDescent="0.3">
      <c r="A18" s="47"/>
      <c r="B18" s="13"/>
      <c r="C18" s="50"/>
      <c r="D18" s="14" t="s">
        <v>10</v>
      </c>
      <c r="E18" s="15" t="e">
        <f>E25+E81+E141+#REF!+#REF!</f>
        <v>#REF!</v>
      </c>
      <c r="F18" s="15" t="e">
        <f>F25+F81+F141+#REF!+#REF!</f>
        <v>#REF!</v>
      </c>
      <c r="G18" s="15" t="e">
        <f t="shared" si="0"/>
        <v>#REF!</v>
      </c>
      <c r="H18" s="15" t="e">
        <f t="shared" si="1"/>
        <v>#REF!</v>
      </c>
      <c r="I18" s="17"/>
      <c r="J18" s="17"/>
      <c r="K18" s="17"/>
      <c r="L18" s="17"/>
      <c r="M18" s="17"/>
      <c r="N18" s="11"/>
    </row>
    <row r="19" spans="1:14" s="2" customFormat="1" ht="15.75" hidden="1" customHeight="1" x14ac:dyDescent="0.3">
      <c r="A19" s="47"/>
      <c r="B19" s="13"/>
      <c r="C19" s="50" t="s">
        <v>11</v>
      </c>
      <c r="D19" s="14" t="s">
        <v>4</v>
      </c>
      <c r="E19" s="15">
        <f>SUM(E20:E25)</f>
        <v>21157.065000000002</v>
      </c>
      <c r="F19" s="15">
        <f>SUM(F20:F25)</f>
        <v>13578.768</v>
      </c>
      <c r="G19" s="15">
        <f>F19/E19*100</f>
        <v>64.180773656459436</v>
      </c>
      <c r="H19" s="15">
        <f>E19-F19</f>
        <v>7578.2970000000023</v>
      </c>
      <c r="I19" s="17"/>
      <c r="J19" s="17"/>
      <c r="K19" s="17"/>
      <c r="L19" s="17"/>
      <c r="M19" s="17"/>
      <c r="N19" s="11"/>
    </row>
    <row r="20" spans="1:14" s="2" customFormat="1" ht="15.75" hidden="1" customHeight="1" x14ac:dyDescent="0.3">
      <c r="A20" s="47"/>
      <c r="B20" s="13"/>
      <c r="C20" s="50"/>
      <c r="D20" s="14" t="s">
        <v>5</v>
      </c>
      <c r="E20" s="15">
        <f>E27+E34+E41+E48+E55+E62+E69</f>
        <v>9271.1</v>
      </c>
      <c r="F20" s="15">
        <f>F27+F34+F41+F48+F55+F62+E69</f>
        <v>5403.8760000000002</v>
      </c>
      <c r="G20" s="15">
        <f>F20/E20*100</f>
        <v>58.287322971384192</v>
      </c>
      <c r="H20" s="15">
        <f t="shared" ref="H20:H89" si="2">E20-F20</f>
        <v>3867.2240000000002</v>
      </c>
      <c r="I20" s="17"/>
      <c r="J20" s="17"/>
      <c r="K20" s="17"/>
      <c r="L20" s="17"/>
      <c r="M20" s="17"/>
      <c r="N20" s="11"/>
    </row>
    <row r="21" spans="1:14" s="2" customFormat="1" ht="15.75" hidden="1" customHeight="1" x14ac:dyDescent="0.3">
      <c r="A21" s="47"/>
      <c r="B21" s="13"/>
      <c r="C21" s="50"/>
      <c r="D21" s="14" t="s">
        <v>6</v>
      </c>
      <c r="E21" s="15">
        <f>E28+E35+E42+E49+E56+E63+E70</f>
        <v>11804.3</v>
      </c>
      <c r="F21" s="15">
        <f>F28+F35+F42+F49+F56+F63+F70</f>
        <v>8170.9769999999999</v>
      </c>
      <c r="G21" s="15">
        <f>F21/E21*100</f>
        <v>69.220343434172293</v>
      </c>
      <c r="H21" s="15">
        <f t="shared" si="2"/>
        <v>3633.3229999999994</v>
      </c>
      <c r="I21" s="17"/>
      <c r="J21" s="17"/>
      <c r="K21" s="17"/>
      <c r="L21" s="17"/>
      <c r="M21" s="17"/>
      <c r="N21" s="11"/>
    </row>
    <row r="22" spans="1:14" s="2" customFormat="1" ht="15.75" hidden="1" customHeight="1" x14ac:dyDescent="0.3">
      <c r="A22" s="47"/>
      <c r="B22" s="13"/>
      <c r="C22" s="50"/>
      <c r="D22" s="14" t="s">
        <v>7</v>
      </c>
      <c r="E22" s="15">
        <f t="shared" ref="E22:F25" si="3">E29+E36+E43+E50+E57+E64</f>
        <v>77.734999999999999</v>
      </c>
      <c r="F22" s="15">
        <f t="shared" si="3"/>
        <v>0</v>
      </c>
      <c r="G22" s="15"/>
      <c r="H22" s="15">
        <f t="shared" si="2"/>
        <v>77.734999999999999</v>
      </c>
      <c r="I22" s="17"/>
      <c r="J22" s="17"/>
      <c r="K22" s="17"/>
      <c r="L22" s="17"/>
      <c r="M22" s="17"/>
      <c r="N22" s="11"/>
    </row>
    <row r="23" spans="1:14" s="2" customFormat="1" ht="15.75" hidden="1" customHeight="1" x14ac:dyDescent="0.3">
      <c r="A23" s="47"/>
      <c r="B23" s="13"/>
      <c r="C23" s="50"/>
      <c r="D23" s="14" t="s">
        <v>8</v>
      </c>
      <c r="E23" s="15">
        <f t="shared" si="3"/>
        <v>3.93</v>
      </c>
      <c r="F23" s="15">
        <f t="shared" si="3"/>
        <v>3.915</v>
      </c>
      <c r="G23" s="15"/>
      <c r="H23" s="15">
        <f t="shared" si="2"/>
        <v>1.5000000000000124E-2</v>
      </c>
      <c r="I23" s="17"/>
      <c r="J23" s="17"/>
      <c r="K23" s="17"/>
      <c r="L23" s="17"/>
      <c r="M23" s="17"/>
      <c r="N23" s="11"/>
    </row>
    <row r="24" spans="1:14" s="2" customFormat="1" ht="39" hidden="1" customHeight="1" x14ac:dyDescent="0.3">
      <c r="A24" s="47"/>
      <c r="B24" s="13"/>
      <c r="C24" s="50"/>
      <c r="D24" s="14" t="s">
        <v>9</v>
      </c>
      <c r="E24" s="15">
        <f t="shared" si="3"/>
        <v>0</v>
      </c>
      <c r="F24" s="15">
        <f t="shared" si="3"/>
        <v>0</v>
      </c>
      <c r="G24" s="15"/>
      <c r="H24" s="15">
        <f t="shared" si="2"/>
        <v>0</v>
      </c>
      <c r="I24" s="17"/>
      <c r="J24" s="17"/>
      <c r="K24" s="17"/>
      <c r="L24" s="17"/>
      <c r="M24" s="17"/>
      <c r="N24" s="11"/>
    </row>
    <row r="25" spans="1:14" s="2" customFormat="1" ht="23.25" hidden="1" customHeight="1" x14ac:dyDescent="0.3">
      <c r="A25" s="47"/>
      <c r="B25" s="13"/>
      <c r="C25" s="50"/>
      <c r="D25" s="14" t="s">
        <v>10</v>
      </c>
      <c r="E25" s="15">
        <f t="shared" si="3"/>
        <v>0</v>
      </c>
      <c r="F25" s="15">
        <f t="shared" si="3"/>
        <v>0</v>
      </c>
      <c r="G25" s="15"/>
      <c r="H25" s="15">
        <f t="shared" si="2"/>
        <v>0</v>
      </c>
      <c r="I25" s="17"/>
      <c r="J25" s="17"/>
      <c r="K25" s="17"/>
      <c r="L25" s="17"/>
      <c r="M25" s="17"/>
      <c r="N25" s="11"/>
    </row>
    <row r="26" spans="1:14" s="2" customFormat="1" ht="15.75" hidden="1" customHeight="1" x14ac:dyDescent="0.3">
      <c r="A26" s="47" t="s">
        <v>12</v>
      </c>
      <c r="B26" s="13"/>
      <c r="C26" s="50" t="s">
        <v>13</v>
      </c>
      <c r="D26" s="14" t="s">
        <v>4</v>
      </c>
      <c r="E26" s="15">
        <f>SUM(E27:E32)</f>
        <v>77.734999999999999</v>
      </c>
      <c r="F26" s="15">
        <f>SUM(F27:F32)</f>
        <v>0</v>
      </c>
      <c r="G26" s="15">
        <v>0</v>
      </c>
      <c r="H26" s="15">
        <f t="shared" si="2"/>
        <v>77.734999999999999</v>
      </c>
      <c r="I26" s="17"/>
      <c r="J26" s="17"/>
      <c r="K26" s="17"/>
      <c r="L26" s="17"/>
      <c r="M26" s="17"/>
      <c r="N26" s="11"/>
    </row>
    <row r="27" spans="1:14" s="2" customFormat="1" ht="15.75" hidden="1" customHeight="1" x14ac:dyDescent="0.3">
      <c r="A27" s="47"/>
      <c r="B27" s="13"/>
      <c r="C27" s="50"/>
      <c r="D27" s="14" t="s">
        <v>5</v>
      </c>
      <c r="E27" s="15"/>
      <c r="F27" s="15"/>
      <c r="G27" s="15"/>
      <c r="H27" s="15"/>
      <c r="I27" s="17"/>
      <c r="J27" s="17"/>
      <c r="K27" s="17"/>
      <c r="L27" s="17"/>
      <c r="M27" s="17"/>
      <c r="N27" s="11"/>
    </row>
    <row r="28" spans="1:14" s="2" customFormat="1" ht="15.75" hidden="1" customHeight="1" x14ac:dyDescent="0.3">
      <c r="A28" s="47"/>
      <c r="B28" s="13"/>
      <c r="C28" s="50"/>
      <c r="D28" s="14" t="s">
        <v>6</v>
      </c>
      <c r="E28" s="15"/>
      <c r="F28" s="15"/>
      <c r="G28" s="15"/>
      <c r="H28" s="15"/>
      <c r="I28" s="17"/>
      <c r="J28" s="17"/>
      <c r="K28" s="17"/>
      <c r="L28" s="17"/>
      <c r="M28" s="17"/>
      <c r="N28" s="11"/>
    </row>
    <row r="29" spans="1:14" s="2" customFormat="1" ht="15.75" hidden="1" customHeight="1" x14ac:dyDescent="0.3">
      <c r="A29" s="47"/>
      <c r="B29" s="13"/>
      <c r="C29" s="50"/>
      <c r="D29" s="14" t="s">
        <v>7</v>
      </c>
      <c r="E29" s="15">
        <v>77.734999999999999</v>
      </c>
      <c r="F29" s="15">
        <v>0</v>
      </c>
      <c r="G29" s="15"/>
      <c r="H29" s="15"/>
      <c r="I29" s="17"/>
      <c r="J29" s="17"/>
      <c r="K29" s="17"/>
      <c r="L29" s="17"/>
      <c r="M29" s="17"/>
      <c r="N29" s="11"/>
    </row>
    <row r="30" spans="1:14" s="2" customFormat="1" ht="27" hidden="1" customHeight="1" x14ac:dyDescent="0.3">
      <c r="A30" s="47"/>
      <c r="B30" s="13"/>
      <c r="C30" s="50"/>
      <c r="D30" s="14" t="s">
        <v>8</v>
      </c>
      <c r="E30" s="15"/>
      <c r="F30" s="15"/>
      <c r="G30" s="15"/>
      <c r="H30" s="15"/>
      <c r="I30" s="17"/>
      <c r="J30" s="17"/>
      <c r="K30" s="17"/>
      <c r="L30" s="17"/>
      <c r="M30" s="17"/>
      <c r="N30" s="11"/>
    </row>
    <row r="31" spans="1:14" s="2" customFormat="1" ht="40.5" hidden="1" customHeight="1" x14ac:dyDescent="0.3">
      <c r="A31" s="47"/>
      <c r="B31" s="13"/>
      <c r="C31" s="50"/>
      <c r="D31" s="14" t="s">
        <v>9</v>
      </c>
      <c r="E31" s="15"/>
      <c r="F31" s="15"/>
      <c r="G31" s="15"/>
      <c r="H31" s="15"/>
      <c r="I31" s="17"/>
      <c r="J31" s="17"/>
      <c r="K31" s="17"/>
      <c r="L31" s="17"/>
      <c r="M31" s="17"/>
      <c r="N31" s="11"/>
    </row>
    <row r="32" spans="1:14" s="2" customFormat="1" ht="15.75" hidden="1" customHeight="1" x14ac:dyDescent="0.3">
      <c r="A32" s="47"/>
      <c r="B32" s="13"/>
      <c r="C32" s="50"/>
      <c r="D32" s="14" t="s">
        <v>10</v>
      </c>
      <c r="E32" s="15"/>
      <c r="F32" s="15"/>
      <c r="G32" s="15"/>
      <c r="H32" s="15"/>
      <c r="I32" s="17"/>
      <c r="J32" s="17"/>
      <c r="K32" s="17"/>
      <c r="L32" s="17"/>
      <c r="M32" s="17"/>
      <c r="N32" s="11"/>
    </row>
    <row r="33" spans="1:14" s="2" customFormat="1" ht="15.75" hidden="1" customHeight="1" x14ac:dyDescent="0.3">
      <c r="A33" s="47" t="s">
        <v>14</v>
      </c>
      <c r="B33" s="13"/>
      <c r="C33" s="50" t="s">
        <v>15</v>
      </c>
      <c r="D33" s="14" t="s">
        <v>4</v>
      </c>
      <c r="E33" s="15">
        <f>SUM(E34:E39)</f>
        <v>2195</v>
      </c>
      <c r="F33" s="15">
        <f>SUM(F34:F39)</f>
        <v>1329.7449999999999</v>
      </c>
      <c r="G33" s="15">
        <f>F33/E33*100</f>
        <v>60.580637813211837</v>
      </c>
      <c r="H33" s="15">
        <f t="shared" si="2"/>
        <v>865.25500000000011</v>
      </c>
      <c r="I33" s="17"/>
      <c r="J33" s="17"/>
      <c r="K33" s="17"/>
      <c r="L33" s="17"/>
      <c r="M33" s="17"/>
      <c r="N33" s="11"/>
    </row>
    <row r="34" spans="1:14" s="2" customFormat="1" ht="15.75" hidden="1" customHeight="1" x14ac:dyDescent="0.3">
      <c r="A34" s="47"/>
      <c r="B34" s="13"/>
      <c r="C34" s="50"/>
      <c r="D34" s="14" t="s">
        <v>5</v>
      </c>
      <c r="E34" s="15"/>
      <c r="F34" s="15"/>
      <c r="G34" s="15"/>
      <c r="H34" s="15">
        <f t="shared" si="2"/>
        <v>0</v>
      </c>
      <c r="I34" s="17"/>
      <c r="J34" s="17"/>
      <c r="K34" s="17"/>
      <c r="L34" s="17"/>
      <c r="M34" s="17"/>
      <c r="N34" s="11"/>
    </row>
    <row r="35" spans="1:14" s="2" customFormat="1" ht="15.75" hidden="1" customHeight="1" x14ac:dyDescent="0.3">
      <c r="A35" s="47"/>
      <c r="B35" s="13"/>
      <c r="C35" s="50"/>
      <c r="D35" s="14" t="s">
        <v>6</v>
      </c>
      <c r="E35" s="15">
        <v>2195</v>
      </c>
      <c r="F35" s="15">
        <v>1329.7449999999999</v>
      </c>
      <c r="G35" s="15">
        <f>F35/E35*100</f>
        <v>60.580637813211837</v>
      </c>
      <c r="H35" s="15">
        <f t="shared" si="2"/>
        <v>865.25500000000011</v>
      </c>
      <c r="I35" s="17"/>
      <c r="J35" s="17"/>
      <c r="K35" s="17"/>
      <c r="L35" s="17"/>
      <c r="M35" s="17"/>
      <c r="N35" s="11"/>
    </row>
    <row r="36" spans="1:14" s="2" customFormat="1" ht="15.75" hidden="1" customHeight="1" x14ac:dyDescent="0.3">
      <c r="A36" s="47"/>
      <c r="B36" s="13"/>
      <c r="C36" s="50"/>
      <c r="D36" s="14" t="s">
        <v>7</v>
      </c>
      <c r="E36" s="15"/>
      <c r="F36" s="15"/>
      <c r="G36" s="15"/>
      <c r="H36" s="15">
        <f t="shared" si="2"/>
        <v>0</v>
      </c>
      <c r="I36" s="17"/>
      <c r="J36" s="17"/>
      <c r="K36" s="17"/>
      <c r="L36" s="17"/>
      <c r="M36" s="17"/>
      <c r="N36" s="11"/>
    </row>
    <row r="37" spans="1:14" s="2" customFormat="1" ht="15.75" hidden="1" customHeight="1" x14ac:dyDescent="0.3">
      <c r="A37" s="47"/>
      <c r="B37" s="13"/>
      <c r="C37" s="50"/>
      <c r="D37" s="14" t="s">
        <v>8</v>
      </c>
      <c r="E37" s="15"/>
      <c r="F37" s="15"/>
      <c r="G37" s="15"/>
      <c r="H37" s="15">
        <f t="shared" si="2"/>
        <v>0</v>
      </c>
      <c r="I37" s="17"/>
      <c r="J37" s="17"/>
      <c r="K37" s="17"/>
      <c r="L37" s="17"/>
      <c r="M37" s="17"/>
      <c r="N37" s="11"/>
    </row>
    <row r="38" spans="1:14" s="2" customFormat="1" ht="25.5" hidden="1" customHeight="1" x14ac:dyDescent="0.3">
      <c r="A38" s="47"/>
      <c r="B38" s="13"/>
      <c r="C38" s="50"/>
      <c r="D38" s="14" t="s">
        <v>9</v>
      </c>
      <c r="E38" s="15"/>
      <c r="F38" s="15"/>
      <c r="G38" s="15"/>
      <c r="H38" s="15">
        <f t="shared" si="2"/>
        <v>0</v>
      </c>
      <c r="I38" s="17"/>
      <c r="J38" s="17"/>
      <c r="K38" s="17"/>
      <c r="L38" s="17"/>
      <c r="M38" s="17"/>
      <c r="N38" s="11"/>
    </row>
    <row r="39" spans="1:14" s="2" customFormat="1" ht="15.75" hidden="1" customHeight="1" x14ac:dyDescent="0.3">
      <c r="A39" s="47"/>
      <c r="B39" s="13"/>
      <c r="C39" s="50"/>
      <c r="D39" s="14" t="s">
        <v>10</v>
      </c>
      <c r="E39" s="15"/>
      <c r="F39" s="15"/>
      <c r="G39" s="15"/>
      <c r="H39" s="15">
        <f t="shared" si="2"/>
        <v>0</v>
      </c>
      <c r="I39" s="17"/>
      <c r="J39" s="17"/>
      <c r="K39" s="17"/>
      <c r="L39" s="17"/>
      <c r="M39" s="17"/>
      <c r="N39" s="11"/>
    </row>
    <row r="40" spans="1:14" s="2" customFormat="1" ht="15.75" hidden="1" customHeight="1" x14ac:dyDescent="0.3">
      <c r="A40" s="47" t="s">
        <v>16</v>
      </c>
      <c r="B40" s="13"/>
      <c r="C40" s="50" t="s">
        <v>17</v>
      </c>
      <c r="D40" s="14" t="s">
        <v>4</v>
      </c>
      <c r="E40" s="15">
        <f>SUM(E41:E46)</f>
        <v>14602</v>
      </c>
      <c r="F40" s="15">
        <f>SUM(F41:F46)</f>
        <v>11126.089</v>
      </c>
      <c r="G40" s="15">
        <f>F40/E40*100</f>
        <v>76.195651280646487</v>
      </c>
      <c r="H40" s="15">
        <f t="shared" si="2"/>
        <v>3475.9110000000001</v>
      </c>
      <c r="I40" s="17"/>
      <c r="J40" s="17"/>
      <c r="K40" s="17"/>
      <c r="L40" s="17"/>
      <c r="M40" s="17"/>
      <c r="N40" s="11"/>
    </row>
    <row r="41" spans="1:14" s="2" customFormat="1" ht="15.75" hidden="1" customHeight="1" x14ac:dyDescent="0.3">
      <c r="A41" s="47"/>
      <c r="B41" s="13"/>
      <c r="C41" s="50"/>
      <c r="D41" s="14" t="s">
        <v>5</v>
      </c>
      <c r="E41" s="15">
        <v>5511</v>
      </c>
      <c r="F41" s="15">
        <v>4587</v>
      </c>
      <c r="G41" s="15">
        <f>F41/E41*100</f>
        <v>83.233532934131745</v>
      </c>
      <c r="H41" s="15">
        <f t="shared" si="2"/>
        <v>924</v>
      </c>
      <c r="I41" s="17"/>
      <c r="J41" s="17"/>
      <c r="K41" s="17"/>
      <c r="L41" s="17"/>
      <c r="M41" s="17"/>
      <c r="N41" s="11"/>
    </row>
    <row r="42" spans="1:14" s="2" customFormat="1" ht="15.75" hidden="1" customHeight="1" x14ac:dyDescent="0.3">
      <c r="A42" s="47"/>
      <c r="B42" s="13"/>
      <c r="C42" s="50"/>
      <c r="D42" s="14" t="s">
        <v>6</v>
      </c>
      <c r="E42" s="15">
        <v>9091</v>
      </c>
      <c r="F42" s="15">
        <v>6539.0889999999999</v>
      </c>
      <c r="G42" s="15">
        <f>F42/E42*100</f>
        <v>71.92925970740292</v>
      </c>
      <c r="H42" s="15">
        <f t="shared" si="2"/>
        <v>2551.9110000000001</v>
      </c>
      <c r="I42" s="17"/>
      <c r="J42" s="17"/>
      <c r="K42" s="17"/>
      <c r="L42" s="17"/>
      <c r="M42" s="17"/>
      <c r="N42" s="11"/>
    </row>
    <row r="43" spans="1:14" s="2" customFormat="1" ht="15.75" hidden="1" customHeight="1" x14ac:dyDescent="0.3">
      <c r="A43" s="47"/>
      <c r="B43" s="13"/>
      <c r="C43" s="50"/>
      <c r="D43" s="14" t="s">
        <v>7</v>
      </c>
      <c r="E43" s="15"/>
      <c r="F43" s="15"/>
      <c r="G43" s="15"/>
      <c r="H43" s="15">
        <f t="shared" si="2"/>
        <v>0</v>
      </c>
      <c r="I43" s="17"/>
      <c r="J43" s="17"/>
      <c r="K43" s="17"/>
      <c r="L43" s="17"/>
      <c r="M43" s="17"/>
      <c r="N43" s="11"/>
    </row>
    <row r="44" spans="1:14" s="2" customFormat="1" ht="15.75" hidden="1" customHeight="1" x14ac:dyDescent="0.3">
      <c r="A44" s="47"/>
      <c r="B44" s="13"/>
      <c r="C44" s="50"/>
      <c r="D44" s="14" t="s">
        <v>8</v>
      </c>
      <c r="E44" s="15"/>
      <c r="F44" s="15"/>
      <c r="G44" s="15"/>
      <c r="H44" s="15">
        <f t="shared" si="2"/>
        <v>0</v>
      </c>
      <c r="I44" s="17"/>
      <c r="J44" s="17"/>
      <c r="K44" s="17"/>
      <c r="L44" s="17"/>
      <c r="M44" s="17"/>
      <c r="N44" s="11"/>
    </row>
    <row r="45" spans="1:14" s="2" customFormat="1" ht="25.5" hidden="1" customHeight="1" x14ac:dyDescent="0.3">
      <c r="A45" s="47"/>
      <c r="B45" s="13"/>
      <c r="C45" s="50"/>
      <c r="D45" s="14" t="s">
        <v>9</v>
      </c>
      <c r="E45" s="15"/>
      <c r="F45" s="15"/>
      <c r="G45" s="15"/>
      <c r="H45" s="15">
        <f t="shared" si="2"/>
        <v>0</v>
      </c>
      <c r="I45" s="17"/>
      <c r="J45" s="17"/>
      <c r="K45" s="17"/>
      <c r="L45" s="17"/>
      <c r="M45" s="17"/>
      <c r="N45" s="11"/>
    </row>
    <row r="46" spans="1:14" s="2" customFormat="1" ht="15.75" hidden="1" customHeight="1" x14ac:dyDescent="0.3">
      <c r="A46" s="47"/>
      <c r="B46" s="13"/>
      <c r="C46" s="50"/>
      <c r="D46" s="14" t="s">
        <v>10</v>
      </c>
      <c r="E46" s="15"/>
      <c r="F46" s="15"/>
      <c r="G46" s="15"/>
      <c r="H46" s="15">
        <f t="shared" si="2"/>
        <v>0</v>
      </c>
      <c r="I46" s="17"/>
      <c r="J46" s="17"/>
      <c r="K46" s="17"/>
      <c r="L46" s="17"/>
      <c r="M46" s="17"/>
      <c r="N46" s="11"/>
    </row>
    <row r="47" spans="1:14" s="2" customFormat="1" ht="15.75" hidden="1" customHeight="1" x14ac:dyDescent="0.3">
      <c r="A47" s="47" t="s">
        <v>18</v>
      </c>
      <c r="B47" s="13"/>
      <c r="C47" s="50" t="s">
        <v>19</v>
      </c>
      <c r="D47" s="14" t="s">
        <v>4</v>
      </c>
      <c r="E47" s="15">
        <f>SUM(E48:E53)</f>
        <v>4010.1</v>
      </c>
      <c r="F47" s="15">
        <f>SUM(F48:F53)</f>
        <v>925.28700000000003</v>
      </c>
      <c r="G47" s="15">
        <f>F47/E47*100</f>
        <v>23.073913368743924</v>
      </c>
      <c r="H47" s="15">
        <f t="shared" si="2"/>
        <v>3084.8130000000001</v>
      </c>
      <c r="I47" s="17"/>
      <c r="J47" s="17"/>
      <c r="K47" s="17"/>
      <c r="L47" s="17"/>
      <c r="M47" s="17"/>
      <c r="N47" s="11"/>
    </row>
    <row r="48" spans="1:14" s="2" customFormat="1" ht="15.75" hidden="1" customHeight="1" x14ac:dyDescent="0.3">
      <c r="A48" s="47"/>
      <c r="B48" s="13"/>
      <c r="C48" s="50"/>
      <c r="D48" s="14" t="s">
        <v>5</v>
      </c>
      <c r="E48" s="15">
        <v>3760.1</v>
      </c>
      <c r="F48" s="15">
        <v>816.87599999999998</v>
      </c>
      <c r="G48" s="15">
        <f>F48/E48*100</f>
        <v>21.724847743411079</v>
      </c>
      <c r="H48" s="15">
        <f t="shared" si="2"/>
        <v>2943.2240000000002</v>
      </c>
      <c r="I48" s="17"/>
      <c r="J48" s="17"/>
      <c r="K48" s="17"/>
      <c r="L48" s="17"/>
      <c r="M48" s="17"/>
      <c r="N48" s="11"/>
    </row>
    <row r="49" spans="1:14" s="2" customFormat="1" ht="15.75" hidden="1" customHeight="1" x14ac:dyDescent="0.3">
      <c r="A49" s="47"/>
      <c r="B49" s="13"/>
      <c r="C49" s="50"/>
      <c r="D49" s="14" t="s">
        <v>6</v>
      </c>
      <c r="E49" s="15">
        <v>250</v>
      </c>
      <c r="F49" s="15">
        <v>108.411</v>
      </c>
      <c r="G49" s="15">
        <f>F49/E49*100</f>
        <v>43.364400000000003</v>
      </c>
      <c r="H49" s="15">
        <f t="shared" si="2"/>
        <v>141.589</v>
      </c>
      <c r="I49" s="17"/>
      <c r="J49" s="17"/>
      <c r="K49" s="17"/>
      <c r="L49" s="17"/>
      <c r="M49" s="17"/>
      <c r="N49" s="11"/>
    </row>
    <row r="50" spans="1:14" s="2" customFormat="1" ht="15.75" hidden="1" customHeight="1" x14ac:dyDescent="0.3">
      <c r="A50" s="47"/>
      <c r="B50" s="13"/>
      <c r="C50" s="50"/>
      <c r="D50" s="14" t="s">
        <v>7</v>
      </c>
      <c r="E50" s="15"/>
      <c r="F50" s="15"/>
      <c r="G50" s="15"/>
      <c r="H50" s="15">
        <f t="shared" si="2"/>
        <v>0</v>
      </c>
      <c r="I50" s="17"/>
      <c r="J50" s="17"/>
      <c r="K50" s="17"/>
      <c r="L50" s="17"/>
      <c r="M50" s="17"/>
      <c r="N50" s="11"/>
    </row>
    <row r="51" spans="1:14" s="2" customFormat="1" ht="15.75" hidden="1" customHeight="1" x14ac:dyDescent="0.3">
      <c r="A51" s="47"/>
      <c r="B51" s="13"/>
      <c r="C51" s="50"/>
      <c r="D51" s="14" t="s">
        <v>8</v>
      </c>
      <c r="E51" s="15"/>
      <c r="F51" s="15"/>
      <c r="G51" s="15"/>
      <c r="H51" s="15">
        <f t="shared" si="2"/>
        <v>0</v>
      </c>
      <c r="I51" s="17"/>
      <c r="J51" s="17"/>
      <c r="K51" s="17"/>
      <c r="L51" s="17"/>
      <c r="M51" s="17"/>
      <c r="N51" s="11"/>
    </row>
    <row r="52" spans="1:14" s="2" customFormat="1" ht="25.5" hidden="1" customHeight="1" x14ac:dyDescent="0.3">
      <c r="A52" s="47"/>
      <c r="B52" s="13"/>
      <c r="C52" s="50"/>
      <c r="D52" s="14" t="s">
        <v>9</v>
      </c>
      <c r="E52" s="15"/>
      <c r="F52" s="15"/>
      <c r="G52" s="15"/>
      <c r="H52" s="15">
        <f t="shared" si="2"/>
        <v>0</v>
      </c>
      <c r="I52" s="17"/>
      <c r="J52" s="17"/>
      <c r="K52" s="17"/>
      <c r="L52" s="17"/>
      <c r="M52" s="17"/>
      <c r="N52" s="11"/>
    </row>
    <row r="53" spans="1:14" s="2" customFormat="1" ht="15.75" hidden="1" customHeight="1" x14ac:dyDescent="0.3">
      <c r="A53" s="47"/>
      <c r="B53" s="13"/>
      <c r="C53" s="50"/>
      <c r="D53" s="14" t="s">
        <v>10</v>
      </c>
      <c r="E53" s="15"/>
      <c r="F53" s="15"/>
      <c r="G53" s="15"/>
      <c r="H53" s="15">
        <f t="shared" si="2"/>
        <v>0</v>
      </c>
      <c r="I53" s="17"/>
      <c r="J53" s="17"/>
      <c r="K53" s="17"/>
      <c r="L53" s="17"/>
      <c r="M53" s="17"/>
      <c r="N53" s="11"/>
    </row>
    <row r="54" spans="1:14" s="2" customFormat="1" ht="15.75" hidden="1" customHeight="1" x14ac:dyDescent="0.3">
      <c r="A54" s="47" t="s">
        <v>20</v>
      </c>
      <c r="B54" s="13"/>
      <c r="C54" s="50" t="s">
        <v>21</v>
      </c>
      <c r="D54" s="14" t="s">
        <v>4</v>
      </c>
      <c r="E54" s="15">
        <f>SUM(E55:E60)</f>
        <v>50</v>
      </c>
      <c r="F54" s="15">
        <f>SUM(F55:F60)</f>
        <v>34.287999999999997</v>
      </c>
      <c r="G54" s="15">
        <f>F54/E54*100</f>
        <v>68.575999999999993</v>
      </c>
      <c r="H54" s="15">
        <f t="shared" si="2"/>
        <v>15.712000000000003</v>
      </c>
      <c r="I54" s="17"/>
      <c r="J54" s="17"/>
      <c r="K54" s="17"/>
      <c r="L54" s="17"/>
      <c r="M54" s="17"/>
      <c r="N54" s="11"/>
    </row>
    <row r="55" spans="1:14" s="2" customFormat="1" ht="15.75" hidden="1" customHeight="1" x14ac:dyDescent="0.3">
      <c r="A55" s="47"/>
      <c r="B55" s="13"/>
      <c r="C55" s="50"/>
      <c r="D55" s="14" t="s">
        <v>5</v>
      </c>
      <c r="E55" s="15"/>
      <c r="F55" s="15"/>
      <c r="G55" s="15"/>
      <c r="H55" s="15">
        <f t="shared" si="2"/>
        <v>0</v>
      </c>
      <c r="I55" s="17"/>
      <c r="J55" s="17"/>
      <c r="K55" s="17"/>
      <c r="L55" s="17"/>
      <c r="M55" s="17"/>
      <c r="N55" s="11"/>
    </row>
    <row r="56" spans="1:14" s="2" customFormat="1" ht="15.75" hidden="1" customHeight="1" x14ac:dyDescent="0.3">
      <c r="A56" s="47"/>
      <c r="B56" s="13"/>
      <c r="C56" s="50"/>
      <c r="D56" s="14" t="s">
        <v>6</v>
      </c>
      <c r="E56" s="15">
        <v>50</v>
      </c>
      <c r="F56" s="15">
        <v>34.287999999999997</v>
      </c>
      <c r="G56" s="15">
        <f>F56/E56*100</f>
        <v>68.575999999999993</v>
      </c>
      <c r="H56" s="15">
        <f t="shared" si="2"/>
        <v>15.712000000000003</v>
      </c>
      <c r="I56" s="17"/>
      <c r="J56" s="17"/>
      <c r="K56" s="17"/>
      <c r="L56" s="17"/>
      <c r="M56" s="17"/>
      <c r="N56" s="11"/>
    </row>
    <row r="57" spans="1:14" s="2" customFormat="1" ht="15.75" hidden="1" customHeight="1" x14ac:dyDescent="0.3">
      <c r="A57" s="47"/>
      <c r="B57" s="13"/>
      <c r="C57" s="50"/>
      <c r="D57" s="14" t="s">
        <v>7</v>
      </c>
      <c r="E57" s="15"/>
      <c r="F57" s="15"/>
      <c r="G57" s="15"/>
      <c r="H57" s="15">
        <f t="shared" si="2"/>
        <v>0</v>
      </c>
      <c r="I57" s="17"/>
      <c r="J57" s="17"/>
      <c r="K57" s="17"/>
      <c r="L57" s="17"/>
      <c r="M57" s="17"/>
      <c r="N57" s="11"/>
    </row>
    <row r="58" spans="1:14" s="2" customFormat="1" ht="15.75" hidden="1" customHeight="1" x14ac:dyDescent="0.3">
      <c r="A58" s="47"/>
      <c r="B58" s="13"/>
      <c r="C58" s="50"/>
      <c r="D58" s="14" t="s">
        <v>8</v>
      </c>
      <c r="E58" s="15"/>
      <c r="F58" s="15"/>
      <c r="G58" s="15"/>
      <c r="H58" s="15">
        <f t="shared" si="2"/>
        <v>0</v>
      </c>
      <c r="I58" s="17"/>
      <c r="J58" s="17"/>
      <c r="K58" s="17"/>
      <c r="L58" s="17"/>
      <c r="M58" s="17"/>
      <c r="N58" s="11"/>
    </row>
    <row r="59" spans="1:14" s="2" customFormat="1" ht="25.5" hidden="1" customHeight="1" x14ac:dyDescent="0.3">
      <c r="A59" s="47"/>
      <c r="B59" s="13"/>
      <c r="C59" s="50"/>
      <c r="D59" s="14" t="s">
        <v>9</v>
      </c>
      <c r="E59" s="15"/>
      <c r="F59" s="15"/>
      <c r="G59" s="15"/>
      <c r="H59" s="15">
        <f t="shared" si="2"/>
        <v>0</v>
      </c>
      <c r="I59" s="17"/>
      <c r="J59" s="17"/>
      <c r="K59" s="17"/>
      <c r="L59" s="17"/>
      <c r="M59" s="17"/>
      <c r="N59" s="11"/>
    </row>
    <row r="60" spans="1:14" s="2" customFormat="1" ht="15.75" hidden="1" customHeight="1" x14ac:dyDescent="0.3">
      <c r="A60" s="47"/>
      <c r="B60" s="13"/>
      <c r="C60" s="50"/>
      <c r="D60" s="14" t="s">
        <v>10</v>
      </c>
      <c r="E60" s="15"/>
      <c r="F60" s="15"/>
      <c r="G60" s="15"/>
      <c r="H60" s="15">
        <f t="shared" si="2"/>
        <v>0</v>
      </c>
      <c r="I60" s="17"/>
      <c r="J60" s="17"/>
      <c r="K60" s="17"/>
      <c r="L60" s="17"/>
      <c r="M60" s="17"/>
      <c r="N60" s="11"/>
    </row>
    <row r="61" spans="1:14" s="2" customFormat="1" ht="15.75" hidden="1" customHeight="1" x14ac:dyDescent="0.3">
      <c r="A61" s="47" t="s">
        <v>22</v>
      </c>
      <c r="B61" s="13"/>
      <c r="C61" s="50" t="s">
        <v>23</v>
      </c>
      <c r="D61" s="14" t="s">
        <v>4</v>
      </c>
      <c r="E61" s="15">
        <f>SUM(E62:E67)</f>
        <v>82.23</v>
      </c>
      <c r="F61" s="15">
        <f>SUM(F62:F67)</f>
        <v>82.215000000000003</v>
      </c>
      <c r="G61" s="15">
        <f>F61/E61*100</f>
        <v>99.981758482305722</v>
      </c>
      <c r="H61" s="15">
        <f t="shared" si="2"/>
        <v>1.5000000000000568E-2</v>
      </c>
      <c r="I61" s="17"/>
      <c r="J61" s="17"/>
      <c r="K61" s="17"/>
      <c r="L61" s="17"/>
      <c r="M61" s="17"/>
      <c r="N61" s="11"/>
    </row>
    <row r="62" spans="1:14" s="2" customFormat="1" ht="15.75" hidden="1" customHeight="1" x14ac:dyDescent="0.3">
      <c r="A62" s="47"/>
      <c r="B62" s="13"/>
      <c r="C62" s="50"/>
      <c r="D62" s="14" t="s">
        <v>5</v>
      </c>
      <c r="E62" s="15"/>
      <c r="F62" s="15"/>
      <c r="G62" s="15"/>
      <c r="H62" s="15">
        <f t="shared" si="2"/>
        <v>0</v>
      </c>
      <c r="I62" s="17"/>
      <c r="J62" s="17"/>
      <c r="K62" s="17"/>
      <c r="L62" s="17"/>
      <c r="M62" s="17"/>
      <c r="N62" s="11"/>
    </row>
    <row r="63" spans="1:14" s="2" customFormat="1" ht="15.75" hidden="1" customHeight="1" x14ac:dyDescent="0.3">
      <c r="A63" s="47"/>
      <c r="B63" s="13"/>
      <c r="C63" s="50"/>
      <c r="D63" s="14" t="s">
        <v>6</v>
      </c>
      <c r="E63" s="15">
        <v>78.3</v>
      </c>
      <c r="F63" s="15">
        <v>78.3</v>
      </c>
      <c r="G63" s="15">
        <f>F63/E63*100</f>
        <v>100</v>
      </c>
      <c r="H63" s="15">
        <f t="shared" si="2"/>
        <v>0</v>
      </c>
      <c r="I63" s="17"/>
      <c r="J63" s="17"/>
      <c r="K63" s="17"/>
      <c r="L63" s="17"/>
      <c r="M63" s="17"/>
      <c r="N63" s="11"/>
    </row>
    <row r="64" spans="1:14" s="2" customFormat="1" ht="15.75" hidden="1" customHeight="1" x14ac:dyDescent="0.3">
      <c r="A64" s="47"/>
      <c r="B64" s="13"/>
      <c r="C64" s="50"/>
      <c r="D64" s="14" t="s">
        <v>7</v>
      </c>
      <c r="E64" s="15"/>
      <c r="F64" s="15"/>
      <c r="G64" s="15"/>
      <c r="H64" s="15">
        <f t="shared" si="2"/>
        <v>0</v>
      </c>
      <c r="I64" s="17"/>
      <c r="J64" s="17"/>
      <c r="K64" s="17"/>
      <c r="L64" s="17"/>
      <c r="M64" s="17"/>
      <c r="N64" s="11"/>
    </row>
    <row r="65" spans="1:14" s="2" customFormat="1" ht="33" hidden="1" customHeight="1" x14ac:dyDescent="0.3">
      <c r="A65" s="47"/>
      <c r="B65" s="13"/>
      <c r="C65" s="50"/>
      <c r="D65" s="14" t="s">
        <v>8</v>
      </c>
      <c r="E65" s="15">
        <v>3.93</v>
      </c>
      <c r="F65" s="15">
        <v>3.915</v>
      </c>
      <c r="G65" s="15">
        <f>F65/E65*100</f>
        <v>99.618320610687022</v>
      </c>
      <c r="H65" s="15">
        <f t="shared" si="2"/>
        <v>1.5000000000000124E-2</v>
      </c>
      <c r="I65" s="17"/>
      <c r="J65" s="17"/>
      <c r="K65" s="17"/>
      <c r="L65" s="17"/>
      <c r="M65" s="17"/>
      <c r="N65" s="11"/>
    </row>
    <row r="66" spans="1:14" s="2" customFormat="1" ht="40.5" hidden="1" customHeight="1" x14ac:dyDescent="0.3">
      <c r="A66" s="47"/>
      <c r="B66" s="13"/>
      <c r="C66" s="50"/>
      <c r="D66" s="14" t="s">
        <v>9</v>
      </c>
      <c r="E66" s="15"/>
      <c r="F66" s="15"/>
      <c r="G66" s="15"/>
      <c r="H66" s="15">
        <f t="shared" si="2"/>
        <v>0</v>
      </c>
      <c r="I66" s="17"/>
      <c r="J66" s="17"/>
      <c r="K66" s="17"/>
      <c r="L66" s="17"/>
      <c r="M66" s="17"/>
      <c r="N66" s="11"/>
    </row>
    <row r="67" spans="1:14" s="2" customFormat="1" ht="15.75" hidden="1" customHeight="1" x14ac:dyDescent="0.3">
      <c r="A67" s="47"/>
      <c r="B67" s="13"/>
      <c r="C67" s="50"/>
      <c r="D67" s="14" t="s">
        <v>10</v>
      </c>
      <c r="E67" s="15"/>
      <c r="F67" s="15"/>
      <c r="G67" s="15"/>
      <c r="H67" s="15">
        <f t="shared" si="2"/>
        <v>0</v>
      </c>
      <c r="I67" s="17"/>
      <c r="J67" s="17"/>
      <c r="K67" s="17"/>
      <c r="L67" s="17"/>
      <c r="M67" s="17"/>
      <c r="N67" s="11"/>
    </row>
    <row r="68" spans="1:14" s="2" customFormat="1" ht="15.75" hidden="1" customHeight="1" x14ac:dyDescent="0.3">
      <c r="A68" s="47" t="s">
        <v>24</v>
      </c>
      <c r="B68" s="13"/>
      <c r="C68" s="50" t="s">
        <v>25</v>
      </c>
      <c r="D68" s="14" t="s">
        <v>4</v>
      </c>
      <c r="E68" s="15">
        <f>SUM(E69:E74)</f>
        <v>140</v>
      </c>
      <c r="F68" s="15">
        <f>SUM(F69:F74)</f>
        <v>81.144000000000005</v>
      </c>
      <c r="G68" s="15">
        <f>F68/E68*100</f>
        <v>57.96</v>
      </c>
      <c r="H68" s="15">
        <f t="shared" si="2"/>
        <v>58.855999999999995</v>
      </c>
      <c r="I68" s="17"/>
      <c r="J68" s="17"/>
      <c r="K68" s="17"/>
      <c r="L68" s="17"/>
      <c r="M68" s="17"/>
      <c r="N68" s="11"/>
    </row>
    <row r="69" spans="1:14" s="2" customFormat="1" ht="15.75" hidden="1" customHeight="1" x14ac:dyDescent="0.3">
      <c r="A69" s="47"/>
      <c r="B69" s="13"/>
      <c r="C69" s="50"/>
      <c r="D69" s="14" t="s">
        <v>5</v>
      </c>
      <c r="E69" s="15"/>
      <c r="F69" s="15"/>
      <c r="G69" s="15"/>
      <c r="H69" s="15">
        <f t="shared" si="2"/>
        <v>0</v>
      </c>
      <c r="I69" s="17"/>
      <c r="J69" s="17"/>
      <c r="K69" s="17"/>
      <c r="L69" s="17"/>
      <c r="M69" s="17"/>
      <c r="N69" s="11"/>
    </row>
    <row r="70" spans="1:14" s="2" customFormat="1" ht="15.75" hidden="1" customHeight="1" x14ac:dyDescent="0.3">
      <c r="A70" s="47"/>
      <c r="B70" s="13"/>
      <c r="C70" s="50"/>
      <c r="D70" s="14" t="s">
        <v>6</v>
      </c>
      <c r="E70" s="15">
        <v>140</v>
      </c>
      <c r="F70" s="15">
        <v>81.144000000000005</v>
      </c>
      <c r="G70" s="15">
        <f>F70/E70*100</f>
        <v>57.96</v>
      </c>
      <c r="H70" s="15">
        <f t="shared" si="2"/>
        <v>58.855999999999995</v>
      </c>
      <c r="I70" s="17"/>
      <c r="J70" s="17"/>
      <c r="K70" s="17"/>
      <c r="L70" s="17"/>
      <c r="M70" s="17"/>
      <c r="N70" s="11"/>
    </row>
    <row r="71" spans="1:14" s="2" customFormat="1" ht="15.75" hidden="1" customHeight="1" x14ac:dyDescent="0.3">
      <c r="A71" s="47"/>
      <c r="B71" s="13"/>
      <c r="C71" s="50"/>
      <c r="D71" s="14" t="s">
        <v>7</v>
      </c>
      <c r="E71" s="15"/>
      <c r="F71" s="15"/>
      <c r="G71" s="15"/>
      <c r="H71" s="15">
        <f t="shared" si="2"/>
        <v>0</v>
      </c>
      <c r="I71" s="17"/>
      <c r="J71" s="17"/>
      <c r="K71" s="17"/>
      <c r="L71" s="17"/>
      <c r="M71" s="17"/>
      <c r="N71" s="11"/>
    </row>
    <row r="72" spans="1:14" s="2" customFormat="1" ht="15.75" hidden="1" customHeight="1" x14ac:dyDescent="0.3">
      <c r="A72" s="47"/>
      <c r="B72" s="13"/>
      <c r="C72" s="50"/>
      <c r="D72" s="14" t="s">
        <v>8</v>
      </c>
      <c r="E72" s="15"/>
      <c r="F72" s="15"/>
      <c r="G72" s="15"/>
      <c r="H72" s="15">
        <f t="shared" si="2"/>
        <v>0</v>
      </c>
      <c r="I72" s="17"/>
      <c r="J72" s="17"/>
      <c r="K72" s="17"/>
      <c r="L72" s="17"/>
      <c r="M72" s="17"/>
      <c r="N72" s="11"/>
    </row>
    <row r="73" spans="1:14" s="2" customFormat="1" ht="25.5" hidden="1" customHeight="1" x14ac:dyDescent="0.3">
      <c r="A73" s="47"/>
      <c r="B73" s="13"/>
      <c r="C73" s="50"/>
      <c r="D73" s="14" t="s">
        <v>9</v>
      </c>
      <c r="E73" s="15"/>
      <c r="F73" s="15"/>
      <c r="G73" s="15"/>
      <c r="H73" s="15">
        <f t="shared" si="2"/>
        <v>0</v>
      </c>
      <c r="I73" s="17"/>
      <c r="J73" s="17"/>
      <c r="K73" s="17"/>
      <c r="L73" s="17"/>
      <c r="M73" s="17"/>
      <c r="N73" s="11"/>
    </row>
    <row r="74" spans="1:14" s="2" customFormat="1" ht="15.75" hidden="1" customHeight="1" x14ac:dyDescent="0.3">
      <c r="A74" s="47"/>
      <c r="B74" s="13"/>
      <c r="C74" s="50"/>
      <c r="D74" s="14" t="s">
        <v>10</v>
      </c>
      <c r="E74" s="15"/>
      <c r="F74" s="15"/>
      <c r="G74" s="15"/>
      <c r="H74" s="15">
        <f t="shared" si="2"/>
        <v>0</v>
      </c>
      <c r="I74" s="17"/>
      <c r="J74" s="17"/>
      <c r="K74" s="17"/>
      <c r="L74" s="17"/>
      <c r="M74" s="17"/>
      <c r="N74" s="11"/>
    </row>
    <row r="75" spans="1:14" s="2" customFormat="1" ht="15.75" hidden="1" customHeight="1" x14ac:dyDescent="0.3">
      <c r="A75" s="47"/>
      <c r="B75" s="13"/>
      <c r="C75" s="50" t="s">
        <v>26</v>
      </c>
      <c r="D75" s="14" t="s">
        <v>4</v>
      </c>
      <c r="E75" s="15">
        <f>E76+E77+E78+E79+E80+E81</f>
        <v>4251.7880000000005</v>
      </c>
      <c r="F75" s="15">
        <f>F76+F77+F78+F79+F80+F81</f>
        <v>2794.8939999999993</v>
      </c>
      <c r="G75" s="15">
        <f>F75/E75*100</f>
        <v>65.734556849965216</v>
      </c>
      <c r="H75" s="15">
        <f t="shared" si="2"/>
        <v>1456.8940000000011</v>
      </c>
      <c r="I75" s="17"/>
      <c r="J75" s="17"/>
      <c r="K75" s="17"/>
      <c r="L75" s="17"/>
      <c r="M75" s="17"/>
      <c r="N75" s="11"/>
    </row>
    <row r="76" spans="1:14" s="2" customFormat="1" ht="15.75" hidden="1" customHeight="1" x14ac:dyDescent="0.3">
      <c r="A76" s="47"/>
      <c r="B76" s="13"/>
      <c r="C76" s="50"/>
      <c r="D76" s="14" t="s">
        <v>5</v>
      </c>
      <c r="E76" s="15">
        <f t="shared" ref="E76:F81" si="4">E83+E90+E111</f>
        <v>0</v>
      </c>
      <c r="F76" s="15">
        <f t="shared" si="4"/>
        <v>0</v>
      </c>
      <c r="G76" s="15"/>
      <c r="H76" s="15">
        <f t="shared" si="2"/>
        <v>0</v>
      </c>
      <c r="I76" s="17"/>
      <c r="J76" s="17"/>
      <c r="K76" s="17"/>
      <c r="L76" s="17"/>
      <c r="M76" s="17"/>
      <c r="N76" s="11"/>
    </row>
    <row r="77" spans="1:14" s="2" customFormat="1" ht="15.75" hidden="1" customHeight="1" x14ac:dyDescent="0.3">
      <c r="A77" s="47"/>
      <c r="B77" s="13"/>
      <c r="C77" s="50"/>
      <c r="D77" s="14" t="s">
        <v>6</v>
      </c>
      <c r="E77" s="15">
        <f t="shared" si="4"/>
        <v>0</v>
      </c>
      <c r="F77" s="15">
        <f t="shared" si="4"/>
        <v>0</v>
      </c>
      <c r="G77" s="15"/>
      <c r="H77" s="15">
        <f t="shared" si="2"/>
        <v>0</v>
      </c>
      <c r="I77" s="17"/>
      <c r="J77" s="17"/>
      <c r="K77" s="17"/>
      <c r="L77" s="17"/>
      <c r="M77" s="17"/>
      <c r="N77" s="11"/>
    </row>
    <row r="78" spans="1:14" s="2" customFormat="1" ht="15.75" hidden="1" customHeight="1" x14ac:dyDescent="0.3">
      <c r="A78" s="47"/>
      <c r="B78" s="13"/>
      <c r="C78" s="50"/>
      <c r="D78" s="14" t="s">
        <v>7</v>
      </c>
      <c r="E78" s="15">
        <f t="shared" si="4"/>
        <v>4027.3630000000003</v>
      </c>
      <c r="F78" s="15">
        <f t="shared" si="4"/>
        <v>2660.1379999999995</v>
      </c>
      <c r="G78" s="15">
        <f>F78/E78*100</f>
        <v>66.051607466225406</v>
      </c>
      <c r="H78" s="15">
        <f t="shared" si="2"/>
        <v>1367.2250000000008</v>
      </c>
      <c r="I78" s="17"/>
      <c r="J78" s="17"/>
      <c r="K78" s="17"/>
      <c r="L78" s="17"/>
      <c r="M78" s="17"/>
      <c r="N78" s="11"/>
    </row>
    <row r="79" spans="1:14" s="2" customFormat="1" ht="15.75" hidden="1" customHeight="1" x14ac:dyDescent="0.3">
      <c r="A79" s="47"/>
      <c r="B79" s="13"/>
      <c r="C79" s="50"/>
      <c r="D79" s="14" t="s">
        <v>8</v>
      </c>
      <c r="E79" s="15">
        <f t="shared" si="4"/>
        <v>224.42500000000001</v>
      </c>
      <c r="F79" s="15">
        <f t="shared" si="4"/>
        <v>134.756</v>
      </c>
      <c r="G79" s="15">
        <f>F79/E79*100</f>
        <v>60.04500389885262</v>
      </c>
      <c r="H79" s="15">
        <f t="shared" si="2"/>
        <v>89.669000000000011</v>
      </c>
      <c r="I79" s="17"/>
      <c r="J79" s="17"/>
      <c r="K79" s="17"/>
      <c r="L79" s="17"/>
      <c r="M79" s="17"/>
      <c r="N79" s="11"/>
    </row>
    <row r="80" spans="1:14" s="2" customFormat="1" ht="25.5" hidden="1" customHeight="1" x14ac:dyDescent="0.3">
      <c r="A80" s="47"/>
      <c r="B80" s="13"/>
      <c r="C80" s="50"/>
      <c r="D80" s="14" t="s">
        <v>9</v>
      </c>
      <c r="E80" s="15">
        <f t="shared" si="4"/>
        <v>0</v>
      </c>
      <c r="F80" s="15">
        <f t="shared" si="4"/>
        <v>0</v>
      </c>
      <c r="G80" s="15"/>
      <c r="H80" s="15">
        <f t="shared" si="2"/>
        <v>0</v>
      </c>
      <c r="I80" s="17"/>
      <c r="J80" s="17"/>
      <c r="K80" s="17"/>
      <c r="L80" s="17"/>
      <c r="M80" s="17"/>
      <c r="N80" s="11"/>
    </row>
    <row r="81" spans="1:14" s="2" customFormat="1" ht="15.75" hidden="1" customHeight="1" x14ac:dyDescent="0.3">
      <c r="A81" s="47"/>
      <c r="B81" s="13"/>
      <c r="C81" s="50"/>
      <c r="D81" s="14" t="s">
        <v>10</v>
      </c>
      <c r="E81" s="15">
        <f t="shared" si="4"/>
        <v>0</v>
      </c>
      <c r="F81" s="15">
        <f t="shared" si="4"/>
        <v>0</v>
      </c>
      <c r="G81" s="15"/>
      <c r="H81" s="15">
        <f t="shared" si="2"/>
        <v>0</v>
      </c>
      <c r="I81" s="17"/>
      <c r="J81" s="17"/>
      <c r="K81" s="17"/>
      <c r="L81" s="17"/>
      <c r="M81" s="17"/>
      <c r="N81" s="11"/>
    </row>
    <row r="82" spans="1:14" s="2" customFormat="1" ht="15.75" hidden="1" customHeight="1" x14ac:dyDescent="0.3">
      <c r="A82" s="47" t="s">
        <v>12</v>
      </c>
      <c r="B82" s="13"/>
      <c r="C82" s="50" t="s">
        <v>27</v>
      </c>
      <c r="D82" s="14" t="s">
        <v>4</v>
      </c>
      <c r="E82" s="15">
        <f>E83+E84+E85+E86+E87+E88</f>
        <v>2179.1379999999999</v>
      </c>
      <c r="F82" s="15">
        <f>F83+F84+F85+F86+F87+F88</f>
        <v>1563.453</v>
      </c>
      <c r="G82" s="15">
        <f>F82/E82*100</f>
        <v>71.746396969811002</v>
      </c>
      <c r="H82" s="15">
        <f t="shared" si="2"/>
        <v>615.68499999999995</v>
      </c>
      <c r="I82" s="17"/>
      <c r="J82" s="17"/>
      <c r="K82" s="17"/>
      <c r="L82" s="17"/>
      <c r="M82" s="17"/>
      <c r="N82" s="11"/>
    </row>
    <row r="83" spans="1:14" s="2" customFormat="1" ht="15.75" hidden="1" customHeight="1" x14ac:dyDescent="0.3">
      <c r="A83" s="47"/>
      <c r="B83" s="13"/>
      <c r="C83" s="50"/>
      <c r="D83" s="14" t="s">
        <v>5</v>
      </c>
      <c r="E83" s="15"/>
      <c r="F83" s="15"/>
      <c r="G83" s="15"/>
      <c r="H83" s="15">
        <f t="shared" si="2"/>
        <v>0</v>
      </c>
      <c r="I83" s="17"/>
      <c r="J83" s="17"/>
      <c r="K83" s="17"/>
      <c r="L83" s="17"/>
      <c r="M83" s="17"/>
      <c r="N83" s="11"/>
    </row>
    <row r="84" spans="1:14" s="2" customFormat="1" ht="15.75" hidden="1" customHeight="1" x14ac:dyDescent="0.3">
      <c r="A84" s="47"/>
      <c r="B84" s="13"/>
      <c r="C84" s="50"/>
      <c r="D84" s="14" t="s">
        <v>6</v>
      </c>
      <c r="E84" s="15"/>
      <c r="F84" s="15"/>
      <c r="G84" s="15"/>
      <c r="H84" s="15">
        <f t="shared" si="2"/>
        <v>0</v>
      </c>
      <c r="I84" s="17"/>
      <c r="J84" s="17"/>
      <c r="K84" s="17"/>
      <c r="L84" s="17"/>
      <c r="M84" s="17"/>
      <c r="N84" s="11"/>
    </row>
    <row r="85" spans="1:14" s="2" customFormat="1" ht="15.75" hidden="1" customHeight="1" x14ac:dyDescent="0.3">
      <c r="A85" s="47"/>
      <c r="B85" s="13"/>
      <c r="C85" s="50"/>
      <c r="D85" s="14" t="s">
        <v>7</v>
      </c>
      <c r="E85" s="15">
        <v>1954.713</v>
      </c>
      <c r="F85" s="15">
        <v>1428.6969999999999</v>
      </c>
      <c r="G85" s="15">
        <f>F85/E85*100</f>
        <v>73.089860250584096</v>
      </c>
      <c r="H85" s="15">
        <f t="shared" si="2"/>
        <v>526.01600000000008</v>
      </c>
      <c r="I85" s="17"/>
      <c r="J85" s="17"/>
      <c r="K85" s="17"/>
      <c r="L85" s="17"/>
      <c r="M85" s="17"/>
      <c r="N85" s="11"/>
    </row>
    <row r="86" spans="1:14" s="2" customFormat="1" ht="15.75" hidden="1" customHeight="1" x14ac:dyDescent="0.3">
      <c r="A86" s="47"/>
      <c r="B86" s="13"/>
      <c r="C86" s="50"/>
      <c r="D86" s="14" t="s">
        <v>8</v>
      </c>
      <c r="E86" s="15">
        <v>224.42500000000001</v>
      </c>
      <c r="F86" s="15">
        <v>134.756</v>
      </c>
      <c r="G86" s="15">
        <f>F86/E86*100</f>
        <v>60.04500389885262</v>
      </c>
      <c r="H86" s="15">
        <f t="shared" si="2"/>
        <v>89.669000000000011</v>
      </c>
      <c r="I86" s="17"/>
      <c r="J86" s="17"/>
      <c r="K86" s="17"/>
      <c r="L86" s="17"/>
      <c r="M86" s="17"/>
      <c r="N86" s="11"/>
    </row>
    <row r="87" spans="1:14" s="2" customFormat="1" ht="25.5" hidden="1" customHeight="1" x14ac:dyDescent="0.3">
      <c r="A87" s="47"/>
      <c r="B87" s="13"/>
      <c r="C87" s="50"/>
      <c r="D87" s="14" t="s">
        <v>9</v>
      </c>
      <c r="E87" s="15"/>
      <c r="F87" s="15"/>
      <c r="G87" s="15"/>
      <c r="H87" s="15">
        <f t="shared" si="2"/>
        <v>0</v>
      </c>
      <c r="I87" s="17"/>
      <c r="J87" s="17"/>
      <c r="K87" s="17"/>
      <c r="L87" s="17"/>
      <c r="M87" s="17"/>
      <c r="N87" s="11"/>
    </row>
    <row r="88" spans="1:14" s="2" customFormat="1" ht="15.75" hidden="1" customHeight="1" x14ac:dyDescent="0.3">
      <c r="A88" s="47"/>
      <c r="B88" s="13"/>
      <c r="C88" s="50"/>
      <c r="D88" s="14" t="s">
        <v>10</v>
      </c>
      <c r="E88" s="15"/>
      <c r="F88" s="15"/>
      <c r="G88" s="15"/>
      <c r="H88" s="15">
        <f t="shared" si="2"/>
        <v>0</v>
      </c>
      <c r="I88" s="17"/>
      <c r="J88" s="17"/>
      <c r="K88" s="17"/>
      <c r="L88" s="17"/>
      <c r="M88" s="17"/>
      <c r="N88" s="11"/>
    </row>
    <row r="89" spans="1:14" s="2" customFormat="1" ht="15.75" hidden="1" customHeight="1" x14ac:dyDescent="0.3">
      <c r="A89" s="47" t="s">
        <v>14</v>
      </c>
      <c r="B89" s="13"/>
      <c r="C89" s="50" t="s">
        <v>28</v>
      </c>
      <c r="D89" s="14" t="s">
        <v>4</v>
      </c>
      <c r="E89" s="15">
        <f>SUM(E90:E95)</f>
        <v>1563.85</v>
      </c>
      <c r="F89" s="15">
        <f>SUM(F90:F95)</f>
        <v>849.73399999999992</v>
      </c>
      <c r="G89" s="15">
        <f>F89/E89*100</f>
        <v>54.336029670364802</v>
      </c>
      <c r="H89" s="15">
        <f t="shared" si="2"/>
        <v>714.11599999999999</v>
      </c>
      <c r="I89" s="17"/>
      <c r="J89" s="17"/>
      <c r="K89" s="17"/>
      <c r="L89" s="17"/>
      <c r="M89" s="17"/>
      <c r="N89" s="11"/>
    </row>
    <row r="90" spans="1:14" s="2" customFormat="1" ht="15.75" hidden="1" customHeight="1" x14ac:dyDescent="0.3">
      <c r="A90" s="47"/>
      <c r="B90" s="13"/>
      <c r="C90" s="50"/>
      <c r="D90" s="14" t="s">
        <v>5</v>
      </c>
      <c r="E90" s="15"/>
      <c r="F90" s="15"/>
      <c r="G90" s="15"/>
      <c r="H90" s="15"/>
      <c r="I90" s="17"/>
      <c r="J90" s="17"/>
      <c r="K90" s="17"/>
      <c r="L90" s="17"/>
      <c r="M90" s="17"/>
      <c r="N90" s="11"/>
    </row>
    <row r="91" spans="1:14" s="2" customFormat="1" ht="15.75" hidden="1" customHeight="1" x14ac:dyDescent="0.3">
      <c r="A91" s="47"/>
      <c r="B91" s="13"/>
      <c r="C91" s="50"/>
      <c r="D91" s="14" t="s">
        <v>6</v>
      </c>
      <c r="E91" s="15"/>
      <c r="F91" s="15"/>
      <c r="G91" s="15"/>
      <c r="H91" s="15"/>
      <c r="I91" s="17"/>
      <c r="J91" s="17"/>
      <c r="K91" s="17"/>
      <c r="L91" s="17"/>
      <c r="M91" s="17"/>
      <c r="N91" s="11"/>
    </row>
    <row r="92" spans="1:14" s="2" customFormat="1" ht="15.75" hidden="1" customHeight="1" x14ac:dyDescent="0.3">
      <c r="A92" s="47"/>
      <c r="B92" s="13"/>
      <c r="C92" s="50"/>
      <c r="D92" s="14" t="s">
        <v>7</v>
      </c>
      <c r="E92" s="15">
        <f>E99+E106</f>
        <v>1563.85</v>
      </c>
      <c r="F92" s="15">
        <f>F99+F106</f>
        <v>849.73399999999992</v>
      </c>
      <c r="G92" s="15">
        <f>F92/E92*100</f>
        <v>54.336029670364802</v>
      </c>
      <c r="H92" s="15">
        <f t="shared" ref="H92:H136" si="5">E92-F92</f>
        <v>714.11599999999999</v>
      </c>
      <c r="I92" s="17"/>
      <c r="J92" s="17"/>
      <c r="K92" s="17"/>
      <c r="L92" s="17"/>
      <c r="M92" s="17"/>
      <c r="N92" s="11"/>
    </row>
    <row r="93" spans="1:14" s="2" customFormat="1" ht="15.75" hidden="1" customHeight="1" x14ac:dyDescent="0.3">
      <c r="A93" s="47"/>
      <c r="B93" s="13"/>
      <c r="C93" s="50"/>
      <c r="D93" s="14" t="s">
        <v>8</v>
      </c>
      <c r="E93" s="15"/>
      <c r="F93" s="15"/>
      <c r="G93" s="15"/>
      <c r="H93" s="15"/>
      <c r="I93" s="17"/>
      <c r="J93" s="17"/>
      <c r="K93" s="17"/>
      <c r="L93" s="17"/>
      <c r="M93" s="17"/>
      <c r="N93" s="11"/>
    </row>
    <row r="94" spans="1:14" s="2" customFormat="1" ht="25.5" hidden="1" customHeight="1" x14ac:dyDescent="0.3">
      <c r="A94" s="47"/>
      <c r="B94" s="13"/>
      <c r="C94" s="50"/>
      <c r="D94" s="14" t="s">
        <v>9</v>
      </c>
      <c r="E94" s="15"/>
      <c r="F94" s="15"/>
      <c r="G94" s="15"/>
      <c r="H94" s="15"/>
      <c r="I94" s="17"/>
      <c r="J94" s="17"/>
      <c r="K94" s="17"/>
      <c r="L94" s="17"/>
      <c r="M94" s="17"/>
      <c r="N94" s="11"/>
    </row>
    <row r="95" spans="1:14" s="2" customFormat="1" ht="15.75" hidden="1" customHeight="1" x14ac:dyDescent="0.3">
      <c r="A95" s="47"/>
      <c r="B95" s="13"/>
      <c r="C95" s="50"/>
      <c r="D95" s="14" t="s">
        <v>10</v>
      </c>
      <c r="E95" s="15"/>
      <c r="F95" s="15"/>
      <c r="G95" s="15"/>
      <c r="H95" s="15"/>
      <c r="I95" s="17"/>
      <c r="J95" s="17"/>
      <c r="K95" s="17"/>
      <c r="L95" s="17"/>
      <c r="M95" s="17"/>
      <c r="N95" s="11"/>
    </row>
    <row r="96" spans="1:14" s="2" customFormat="1" ht="15.75" hidden="1" customHeight="1" x14ac:dyDescent="0.3">
      <c r="A96" s="47" t="s">
        <v>29</v>
      </c>
      <c r="B96" s="13"/>
      <c r="C96" s="50" t="s">
        <v>30</v>
      </c>
      <c r="D96" s="14" t="s">
        <v>4</v>
      </c>
      <c r="E96" s="15">
        <f>SUM(E97:E102)</f>
        <v>28</v>
      </c>
      <c r="F96" s="15">
        <f>SUM(F97:F102)</f>
        <v>23.3</v>
      </c>
      <c r="G96" s="15">
        <f>F96/E96*100</f>
        <v>83.214285714285722</v>
      </c>
      <c r="H96" s="15">
        <f t="shared" si="5"/>
        <v>4.6999999999999993</v>
      </c>
      <c r="I96" s="17"/>
      <c r="J96" s="17"/>
      <c r="K96" s="17"/>
      <c r="L96" s="17"/>
      <c r="M96" s="17"/>
      <c r="N96" s="11"/>
    </row>
    <row r="97" spans="1:14" s="2" customFormat="1" ht="15.75" hidden="1" customHeight="1" x14ac:dyDescent="0.3">
      <c r="A97" s="47"/>
      <c r="B97" s="13"/>
      <c r="C97" s="50"/>
      <c r="D97" s="14" t="s">
        <v>5</v>
      </c>
      <c r="E97" s="15"/>
      <c r="F97" s="15"/>
      <c r="G97" s="15"/>
      <c r="H97" s="15">
        <f t="shared" si="5"/>
        <v>0</v>
      </c>
      <c r="I97" s="17"/>
      <c r="J97" s="17"/>
      <c r="K97" s="17"/>
      <c r="L97" s="17"/>
      <c r="M97" s="17"/>
      <c r="N97" s="11"/>
    </row>
    <row r="98" spans="1:14" s="2" customFormat="1" ht="15.75" hidden="1" customHeight="1" x14ac:dyDescent="0.3">
      <c r="A98" s="47"/>
      <c r="B98" s="13"/>
      <c r="C98" s="50"/>
      <c r="D98" s="14" t="s">
        <v>6</v>
      </c>
      <c r="E98" s="15"/>
      <c r="F98" s="15"/>
      <c r="G98" s="15"/>
      <c r="H98" s="15">
        <f t="shared" si="5"/>
        <v>0</v>
      </c>
      <c r="I98" s="17"/>
      <c r="J98" s="17"/>
      <c r="K98" s="17"/>
      <c r="L98" s="17"/>
      <c r="M98" s="17"/>
      <c r="N98" s="11"/>
    </row>
    <row r="99" spans="1:14" s="2" customFormat="1" ht="15.75" hidden="1" customHeight="1" x14ac:dyDescent="0.3">
      <c r="A99" s="47"/>
      <c r="B99" s="13"/>
      <c r="C99" s="50"/>
      <c r="D99" s="14" t="s">
        <v>7</v>
      </c>
      <c r="E99" s="15">
        <v>28</v>
      </c>
      <c r="F99" s="15">
        <v>23.3</v>
      </c>
      <c r="G99" s="15">
        <f>F99/E99*100</f>
        <v>83.214285714285722</v>
      </c>
      <c r="H99" s="15">
        <f t="shared" si="5"/>
        <v>4.6999999999999993</v>
      </c>
      <c r="I99" s="17"/>
      <c r="J99" s="17"/>
      <c r="K99" s="17"/>
      <c r="L99" s="17"/>
      <c r="M99" s="17"/>
      <c r="N99" s="11"/>
    </row>
    <row r="100" spans="1:14" s="2" customFormat="1" ht="15.75" hidden="1" customHeight="1" x14ac:dyDescent="0.3">
      <c r="A100" s="47"/>
      <c r="B100" s="13"/>
      <c r="C100" s="50"/>
      <c r="D100" s="14" t="s">
        <v>8</v>
      </c>
      <c r="E100" s="15"/>
      <c r="F100" s="15"/>
      <c r="G100" s="15"/>
      <c r="H100" s="15">
        <f t="shared" si="5"/>
        <v>0</v>
      </c>
      <c r="I100" s="17"/>
      <c r="J100" s="17"/>
      <c r="K100" s="17"/>
      <c r="L100" s="17"/>
      <c r="M100" s="17"/>
      <c r="N100" s="11"/>
    </row>
    <row r="101" spans="1:14" s="2" customFormat="1" ht="25.5" hidden="1" customHeight="1" x14ac:dyDescent="0.3">
      <c r="A101" s="47"/>
      <c r="B101" s="13"/>
      <c r="C101" s="50"/>
      <c r="D101" s="14" t="s">
        <v>9</v>
      </c>
      <c r="E101" s="15"/>
      <c r="F101" s="15"/>
      <c r="G101" s="15"/>
      <c r="H101" s="15">
        <f t="shared" si="5"/>
        <v>0</v>
      </c>
      <c r="I101" s="17"/>
      <c r="J101" s="17"/>
      <c r="K101" s="17"/>
      <c r="L101" s="17"/>
      <c r="M101" s="17"/>
      <c r="N101" s="11"/>
    </row>
    <row r="102" spans="1:14" s="2" customFormat="1" ht="15.75" hidden="1" customHeight="1" x14ac:dyDescent="0.3">
      <c r="A102" s="47"/>
      <c r="B102" s="13"/>
      <c r="C102" s="50"/>
      <c r="D102" s="14" t="s">
        <v>10</v>
      </c>
      <c r="E102" s="15"/>
      <c r="F102" s="15"/>
      <c r="G102" s="15"/>
      <c r="H102" s="15">
        <f t="shared" si="5"/>
        <v>0</v>
      </c>
      <c r="I102" s="17"/>
      <c r="J102" s="17"/>
      <c r="K102" s="17"/>
      <c r="L102" s="17"/>
      <c r="M102" s="17"/>
      <c r="N102" s="11"/>
    </row>
    <row r="103" spans="1:14" s="2" customFormat="1" ht="15.75" hidden="1" customHeight="1" x14ac:dyDescent="0.3">
      <c r="A103" s="47" t="s">
        <v>31</v>
      </c>
      <c r="B103" s="13"/>
      <c r="C103" s="50" t="s">
        <v>32</v>
      </c>
      <c r="D103" s="14" t="s">
        <v>4</v>
      </c>
      <c r="E103" s="15">
        <f>SUM(E104:E109)</f>
        <v>1535.85</v>
      </c>
      <c r="F103" s="15">
        <f>SUM(F104:F109)</f>
        <v>826.43399999999997</v>
      </c>
      <c r="G103" s="15">
        <f>F103/E103*100</f>
        <v>53.809551714034576</v>
      </c>
      <c r="H103" s="15">
        <f t="shared" si="5"/>
        <v>709.41599999999994</v>
      </c>
      <c r="I103" s="17"/>
      <c r="J103" s="17"/>
      <c r="K103" s="17"/>
      <c r="L103" s="17"/>
      <c r="M103" s="17"/>
      <c r="N103" s="11"/>
    </row>
    <row r="104" spans="1:14" s="2" customFormat="1" ht="15.75" hidden="1" customHeight="1" x14ac:dyDescent="0.3">
      <c r="A104" s="47"/>
      <c r="B104" s="13"/>
      <c r="C104" s="50"/>
      <c r="D104" s="14" t="s">
        <v>5</v>
      </c>
      <c r="E104" s="15"/>
      <c r="F104" s="15"/>
      <c r="G104" s="15"/>
      <c r="H104" s="15">
        <f t="shared" si="5"/>
        <v>0</v>
      </c>
      <c r="I104" s="17"/>
      <c r="J104" s="17"/>
      <c r="K104" s="17"/>
      <c r="L104" s="17"/>
      <c r="M104" s="17"/>
      <c r="N104" s="11"/>
    </row>
    <row r="105" spans="1:14" s="2" customFormat="1" ht="15.75" hidden="1" customHeight="1" x14ac:dyDescent="0.3">
      <c r="A105" s="47"/>
      <c r="B105" s="13"/>
      <c r="C105" s="50"/>
      <c r="D105" s="14" t="s">
        <v>6</v>
      </c>
      <c r="E105" s="15"/>
      <c r="F105" s="15"/>
      <c r="G105" s="15"/>
      <c r="H105" s="15">
        <f t="shared" si="5"/>
        <v>0</v>
      </c>
      <c r="I105" s="17"/>
      <c r="J105" s="17"/>
      <c r="K105" s="17"/>
      <c r="L105" s="17"/>
      <c r="M105" s="17"/>
      <c r="N105" s="11"/>
    </row>
    <row r="106" spans="1:14" s="2" customFormat="1" ht="15.75" hidden="1" customHeight="1" x14ac:dyDescent="0.3">
      <c r="A106" s="47"/>
      <c r="B106" s="13"/>
      <c r="C106" s="50"/>
      <c r="D106" s="14" t="s">
        <v>7</v>
      </c>
      <c r="E106" s="15">
        <v>1535.85</v>
      </c>
      <c r="F106" s="15">
        <v>826.43399999999997</v>
      </c>
      <c r="G106" s="15">
        <f>F106/E106*100</f>
        <v>53.809551714034576</v>
      </c>
      <c r="H106" s="15">
        <f t="shared" si="5"/>
        <v>709.41599999999994</v>
      </c>
      <c r="I106" s="17"/>
      <c r="J106" s="17"/>
      <c r="K106" s="17"/>
      <c r="L106" s="17"/>
      <c r="M106" s="17"/>
      <c r="N106" s="11"/>
    </row>
    <row r="107" spans="1:14" s="2" customFormat="1" ht="15.75" hidden="1" customHeight="1" x14ac:dyDescent="0.3">
      <c r="A107" s="47"/>
      <c r="B107" s="13"/>
      <c r="C107" s="50"/>
      <c r="D107" s="14" t="s">
        <v>8</v>
      </c>
      <c r="E107" s="15"/>
      <c r="F107" s="15"/>
      <c r="G107" s="15"/>
      <c r="H107" s="15">
        <f t="shared" si="5"/>
        <v>0</v>
      </c>
      <c r="I107" s="17"/>
      <c r="J107" s="17"/>
      <c r="K107" s="17"/>
      <c r="L107" s="17"/>
      <c r="M107" s="17"/>
      <c r="N107" s="11"/>
    </row>
    <row r="108" spans="1:14" s="2" customFormat="1" ht="25.5" hidden="1" customHeight="1" x14ac:dyDescent="0.3">
      <c r="A108" s="47"/>
      <c r="B108" s="13"/>
      <c r="C108" s="50"/>
      <c r="D108" s="14" t="s">
        <v>9</v>
      </c>
      <c r="E108" s="15"/>
      <c r="F108" s="15"/>
      <c r="G108" s="15"/>
      <c r="H108" s="15">
        <f t="shared" si="5"/>
        <v>0</v>
      </c>
      <c r="I108" s="17"/>
      <c r="J108" s="17"/>
      <c r="K108" s="17"/>
      <c r="L108" s="17"/>
      <c r="M108" s="17"/>
      <c r="N108" s="11"/>
    </row>
    <row r="109" spans="1:14" s="2" customFormat="1" ht="15.75" hidden="1" customHeight="1" x14ac:dyDescent="0.3">
      <c r="A109" s="47"/>
      <c r="B109" s="13"/>
      <c r="C109" s="50"/>
      <c r="D109" s="14" t="s">
        <v>10</v>
      </c>
      <c r="E109" s="15"/>
      <c r="F109" s="15"/>
      <c r="G109" s="15"/>
      <c r="H109" s="15">
        <f t="shared" si="5"/>
        <v>0</v>
      </c>
      <c r="I109" s="17"/>
      <c r="J109" s="17"/>
      <c r="K109" s="17"/>
      <c r="L109" s="17"/>
      <c r="M109" s="17"/>
      <c r="N109" s="11"/>
    </row>
    <row r="110" spans="1:14" s="2" customFormat="1" ht="15.75" hidden="1" customHeight="1" x14ac:dyDescent="0.3">
      <c r="A110" s="47" t="s">
        <v>16</v>
      </c>
      <c r="B110" s="13"/>
      <c r="C110" s="50" t="s">
        <v>33</v>
      </c>
      <c r="D110" s="14" t="s">
        <v>4</v>
      </c>
      <c r="E110" s="15">
        <f>SUM(E111:E116)</f>
        <v>508.8</v>
      </c>
      <c r="F110" s="15">
        <f>SUM(F111:F116)</f>
        <v>381.70699999999999</v>
      </c>
      <c r="G110" s="15">
        <f>F110/E110*100</f>
        <v>75.021029874213824</v>
      </c>
      <c r="H110" s="15">
        <f t="shared" si="5"/>
        <v>127.09300000000002</v>
      </c>
      <c r="I110" s="17"/>
      <c r="J110" s="17"/>
      <c r="K110" s="17"/>
      <c r="L110" s="17"/>
      <c r="M110" s="17"/>
      <c r="N110" s="11"/>
    </row>
    <row r="111" spans="1:14" s="2" customFormat="1" ht="15.75" hidden="1" customHeight="1" x14ac:dyDescent="0.3">
      <c r="A111" s="47"/>
      <c r="B111" s="13"/>
      <c r="C111" s="50"/>
      <c r="D111" s="14" t="s">
        <v>5</v>
      </c>
      <c r="E111" s="15">
        <f t="shared" ref="E111:F116" si="6">E118+E125+E132</f>
        <v>0</v>
      </c>
      <c r="F111" s="15">
        <f t="shared" si="6"/>
        <v>0</v>
      </c>
      <c r="G111" s="15"/>
      <c r="H111" s="15">
        <f t="shared" si="5"/>
        <v>0</v>
      </c>
      <c r="I111" s="17"/>
      <c r="J111" s="17"/>
      <c r="K111" s="17"/>
      <c r="L111" s="17"/>
      <c r="M111" s="17"/>
      <c r="N111" s="11"/>
    </row>
    <row r="112" spans="1:14" s="2" customFormat="1" ht="15.75" hidden="1" customHeight="1" x14ac:dyDescent="0.3">
      <c r="A112" s="47"/>
      <c r="B112" s="13"/>
      <c r="C112" s="50"/>
      <c r="D112" s="14" t="s">
        <v>6</v>
      </c>
      <c r="E112" s="15">
        <f t="shared" si="6"/>
        <v>0</v>
      </c>
      <c r="F112" s="15">
        <f t="shared" si="6"/>
        <v>0</v>
      </c>
      <c r="G112" s="15"/>
      <c r="H112" s="15">
        <f t="shared" si="5"/>
        <v>0</v>
      </c>
      <c r="I112" s="17"/>
      <c r="J112" s="17"/>
      <c r="K112" s="17"/>
      <c r="L112" s="17"/>
      <c r="M112" s="17"/>
      <c r="N112" s="11"/>
    </row>
    <row r="113" spans="1:14" s="2" customFormat="1" ht="15.75" hidden="1" customHeight="1" x14ac:dyDescent="0.3">
      <c r="A113" s="47"/>
      <c r="B113" s="13"/>
      <c r="C113" s="50"/>
      <c r="D113" s="14" t="s">
        <v>7</v>
      </c>
      <c r="E113" s="15">
        <f t="shared" si="6"/>
        <v>508.8</v>
      </c>
      <c r="F113" s="15">
        <f t="shared" si="6"/>
        <v>381.70699999999999</v>
      </c>
      <c r="G113" s="15">
        <f>F113/E113*100</f>
        <v>75.021029874213824</v>
      </c>
      <c r="H113" s="15">
        <f t="shared" si="5"/>
        <v>127.09300000000002</v>
      </c>
      <c r="I113" s="17"/>
      <c r="J113" s="17"/>
      <c r="K113" s="17"/>
      <c r="L113" s="17"/>
      <c r="M113" s="17"/>
      <c r="N113" s="11"/>
    </row>
    <row r="114" spans="1:14" s="2" customFormat="1" ht="15.75" hidden="1" customHeight="1" x14ac:dyDescent="0.3">
      <c r="A114" s="47"/>
      <c r="B114" s="13"/>
      <c r="C114" s="50"/>
      <c r="D114" s="14" t="s">
        <v>8</v>
      </c>
      <c r="E114" s="15">
        <f t="shared" si="6"/>
        <v>0</v>
      </c>
      <c r="F114" s="15">
        <f t="shared" si="6"/>
        <v>0</v>
      </c>
      <c r="G114" s="15"/>
      <c r="H114" s="15">
        <f t="shared" si="5"/>
        <v>0</v>
      </c>
      <c r="I114" s="17"/>
      <c r="J114" s="17"/>
      <c r="K114" s="17"/>
      <c r="L114" s="17"/>
      <c r="M114" s="17"/>
      <c r="N114" s="11"/>
    </row>
    <row r="115" spans="1:14" s="2" customFormat="1" ht="25.5" hidden="1" customHeight="1" x14ac:dyDescent="0.3">
      <c r="A115" s="47"/>
      <c r="B115" s="13"/>
      <c r="C115" s="50"/>
      <c r="D115" s="14" t="s">
        <v>9</v>
      </c>
      <c r="E115" s="15">
        <f t="shared" si="6"/>
        <v>0</v>
      </c>
      <c r="F115" s="15">
        <f t="shared" si="6"/>
        <v>0</v>
      </c>
      <c r="G115" s="15"/>
      <c r="H115" s="15">
        <f t="shared" si="5"/>
        <v>0</v>
      </c>
      <c r="I115" s="17"/>
      <c r="J115" s="17"/>
      <c r="K115" s="17"/>
      <c r="L115" s="17"/>
      <c r="M115" s="17"/>
      <c r="N115" s="11"/>
    </row>
    <row r="116" spans="1:14" s="2" customFormat="1" ht="15.75" hidden="1" customHeight="1" x14ac:dyDescent="0.3">
      <c r="A116" s="47"/>
      <c r="B116" s="13"/>
      <c r="C116" s="50"/>
      <c r="D116" s="14" t="s">
        <v>10</v>
      </c>
      <c r="E116" s="15">
        <f t="shared" si="6"/>
        <v>0</v>
      </c>
      <c r="F116" s="15">
        <f t="shared" si="6"/>
        <v>0</v>
      </c>
      <c r="G116" s="15"/>
      <c r="H116" s="15">
        <f t="shared" si="5"/>
        <v>0</v>
      </c>
      <c r="I116" s="17"/>
      <c r="J116" s="17"/>
      <c r="K116" s="17"/>
      <c r="L116" s="17"/>
      <c r="M116" s="17"/>
      <c r="N116" s="11"/>
    </row>
    <row r="117" spans="1:14" s="2" customFormat="1" ht="15.75" hidden="1" customHeight="1" x14ac:dyDescent="0.3">
      <c r="A117" s="47" t="s">
        <v>34</v>
      </c>
      <c r="B117" s="13"/>
      <c r="C117" s="50" t="s">
        <v>35</v>
      </c>
      <c r="D117" s="14" t="s">
        <v>4</v>
      </c>
      <c r="E117" s="15">
        <f>SUM(E118:E123)</f>
        <v>360.74</v>
      </c>
      <c r="F117" s="15">
        <f>SUM(F118:F123)</f>
        <v>242.55799999999999</v>
      </c>
      <c r="G117" s="15">
        <f>F117/E117*100</f>
        <v>67.23900870432999</v>
      </c>
      <c r="H117" s="15">
        <f t="shared" si="5"/>
        <v>118.18200000000002</v>
      </c>
      <c r="I117" s="17"/>
      <c r="J117" s="17"/>
      <c r="K117" s="17"/>
      <c r="L117" s="17"/>
      <c r="M117" s="17"/>
      <c r="N117" s="11"/>
    </row>
    <row r="118" spans="1:14" s="2" customFormat="1" ht="15.75" hidden="1" customHeight="1" x14ac:dyDescent="0.3">
      <c r="A118" s="47"/>
      <c r="B118" s="13"/>
      <c r="C118" s="50"/>
      <c r="D118" s="14" t="s">
        <v>5</v>
      </c>
      <c r="E118" s="15"/>
      <c r="F118" s="15"/>
      <c r="G118" s="15"/>
      <c r="H118" s="15">
        <f t="shared" si="5"/>
        <v>0</v>
      </c>
      <c r="I118" s="17"/>
      <c r="J118" s="17"/>
      <c r="K118" s="17"/>
      <c r="L118" s="17"/>
      <c r="M118" s="17"/>
      <c r="N118" s="11"/>
    </row>
    <row r="119" spans="1:14" s="2" customFormat="1" ht="15.75" hidden="1" customHeight="1" x14ac:dyDescent="0.3">
      <c r="A119" s="47"/>
      <c r="B119" s="13"/>
      <c r="C119" s="50"/>
      <c r="D119" s="14" t="s">
        <v>6</v>
      </c>
      <c r="E119" s="15"/>
      <c r="F119" s="15"/>
      <c r="G119" s="15"/>
      <c r="H119" s="15">
        <f t="shared" si="5"/>
        <v>0</v>
      </c>
      <c r="I119" s="17"/>
      <c r="J119" s="17"/>
      <c r="K119" s="17"/>
      <c r="L119" s="17"/>
      <c r="M119" s="17"/>
      <c r="N119" s="11"/>
    </row>
    <row r="120" spans="1:14" s="2" customFormat="1" ht="15.75" hidden="1" customHeight="1" x14ac:dyDescent="0.3">
      <c r="A120" s="47"/>
      <c r="B120" s="13"/>
      <c r="C120" s="50"/>
      <c r="D120" s="14" t="s">
        <v>7</v>
      </c>
      <c r="E120" s="15">
        <v>360.74</v>
      </c>
      <c r="F120" s="15">
        <v>242.55799999999999</v>
      </c>
      <c r="G120" s="15">
        <f>F120/E120*100</f>
        <v>67.23900870432999</v>
      </c>
      <c r="H120" s="15">
        <f t="shared" si="5"/>
        <v>118.18200000000002</v>
      </c>
      <c r="I120" s="17"/>
      <c r="J120" s="17"/>
      <c r="K120" s="17"/>
      <c r="L120" s="17"/>
      <c r="M120" s="17"/>
      <c r="N120" s="11"/>
    </row>
    <row r="121" spans="1:14" s="2" customFormat="1" ht="15.75" hidden="1" customHeight="1" x14ac:dyDescent="0.3">
      <c r="A121" s="47"/>
      <c r="B121" s="13"/>
      <c r="C121" s="50"/>
      <c r="D121" s="14" t="s">
        <v>8</v>
      </c>
      <c r="E121" s="15"/>
      <c r="F121" s="15"/>
      <c r="G121" s="15"/>
      <c r="H121" s="15">
        <f t="shared" si="5"/>
        <v>0</v>
      </c>
      <c r="I121" s="17"/>
      <c r="J121" s="17"/>
      <c r="K121" s="17"/>
      <c r="L121" s="17"/>
      <c r="M121" s="17"/>
      <c r="N121" s="11"/>
    </row>
    <row r="122" spans="1:14" s="2" customFormat="1" ht="25.5" hidden="1" customHeight="1" x14ac:dyDescent="0.3">
      <c r="A122" s="47"/>
      <c r="B122" s="13"/>
      <c r="C122" s="50"/>
      <c r="D122" s="14" t="s">
        <v>9</v>
      </c>
      <c r="E122" s="15"/>
      <c r="F122" s="15"/>
      <c r="G122" s="15"/>
      <c r="H122" s="15">
        <f t="shared" si="5"/>
        <v>0</v>
      </c>
      <c r="I122" s="17"/>
      <c r="J122" s="17"/>
      <c r="K122" s="17"/>
      <c r="L122" s="17"/>
      <c r="M122" s="17"/>
      <c r="N122" s="11"/>
    </row>
    <row r="123" spans="1:14" s="2" customFormat="1" ht="15.75" hidden="1" customHeight="1" x14ac:dyDescent="0.3">
      <c r="A123" s="47"/>
      <c r="B123" s="13"/>
      <c r="C123" s="50"/>
      <c r="D123" s="14" t="s">
        <v>10</v>
      </c>
      <c r="E123" s="15"/>
      <c r="F123" s="15"/>
      <c r="G123" s="15"/>
      <c r="H123" s="15">
        <f t="shared" si="5"/>
        <v>0</v>
      </c>
      <c r="I123" s="17"/>
      <c r="J123" s="17"/>
      <c r="K123" s="17"/>
      <c r="L123" s="17"/>
      <c r="M123" s="17"/>
      <c r="N123" s="11"/>
    </row>
    <row r="124" spans="1:14" s="2" customFormat="1" ht="15.75" hidden="1" customHeight="1" x14ac:dyDescent="0.3">
      <c r="A124" s="47" t="s">
        <v>36</v>
      </c>
      <c r="B124" s="13"/>
      <c r="C124" s="50" t="s">
        <v>37</v>
      </c>
      <c r="D124" s="14" t="s">
        <v>4</v>
      </c>
      <c r="E124" s="15">
        <f>SUM(E125:E130)</f>
        <v>22.582000000000001</v>
      </c>
      <c r="F124" s="15">
        <f>SUM(F125:F130)</f>
        <v>13.670999999999999</v>
      </c>
      <c r="G124" s="15">
        <f>F124/E124*100</f>
        <v>60.539367637941723</v>
      </c>
      <c r="H124" s="15">
        <f t="shared" si="5"/>
        <v>8.9110000000000014</v>
      </c>
      <c r="I124" s="17"/>
      <c r="J124" s="17"/>
      <c r="K124" s="17"/>
      <c r="L124" s="17"/>
      <c r="M124" s="17"/>
      <c r="N124" s="11"/>
    </row>
    <row r="125" spans="1:14" s="2" customFormat="1" ht="15.75" hidden="1" customHeight="1" x14ac:dyDescent="0.3">
      <c r="A125" s="47"/>
      <c r="B125" s="13"/>
      <c r="C125" s="50"/>
      <c r="D125" s="14" t="s">
        <v>5</v>
      </c>
      <c r="E125" s="15"/>
      <c r="F125" s="15"/>
      <c r="G125" s="15"/>
      <c r="H125" s="15">
        <f t="shared" si="5"/>
        <v>0</v>
      </c>
      <c r="I125" s="17"/>
      <c r="J125" s="17"/>
      <c r="K125" s="17"/>
      <c r="L125" s="17"/>
      <c r="M125" s="17"/>
      <c r="N125" s="11"/>
    </row>
    <row r="126" spans="1:14" s="2" customFormat="1" ht="15.75" hidden="1" customHeight="1" x14ac:dyDescent="0.3">
      <c r="A126" s="47"/>
      <c r="B126" s="13"/>
      <c r="C126" s="50"/>
      <c r="D126" s="14" t="s">
        <v>6</v>
      </c>
      <c r="E126" s="15"/>
      <c r="F126" s="15"/>
      <c r="G126" s="15"/>
      <c r="H126" s="15">
        <f t="shared" si="5"/>
        <v>0</v>
      </c>
      <c r="I126" s="17"/>
      <c r="J126" s="17"/>
      <c r="K126" s="17"/>
      <c r="L126" s="17"/>
      <c r="M126" s="17"/>
      <c r="N126" s="11"/>
    </row>
    <row r="127" spans="1:14" s="2" customFormat="1" ht="15.75" hidden="1" customHeight="1" x14ac:dyDescent="0.3">
      <c r="A127" s="47"/>
      <c r="B127" s="13"/>
      <c r="C127" s="50"/>
      <c r="D127" s="14" t="s">
        <v>7</v>
      </c>
      <c r="E127" s="15">
        <v>22.582000000000001</v>
      </c>
      <c r="F127" s="15">
        <v>13.670999999999999</v>
      </c>
      <c r="G127" s="15">
        <f>F127/E127*100</f>
        <v>60.539367637941723</v>
      </c>
      <c r="H127" s="15">
        <f t="shared" si="5"/>
        <v>8.9110000000000014</v>
      </c>
      <c r="I127" s="17"/>
      <c r="J127" s="17"/>
      <c r="K127" s="17"/>
      <c r="L127" s="17"/>
      <c r="M127" s="17"/>
      <c r="N127" s="11"/>
    </row>
    <row r="128" spans="1:14" s="2" customFormat="1" ht="15.75" hidden="1" customHeight="1" x14ac:dyDescent="0.3">
      <c r="A128" s="47"/>
      <c r="B128" s="13"/>
      <c r="C128" s="50"/>
      <c r="D128" s="14" t="s">
        <v>8</v>
      </c>
      <c r="E128" s="15"/>
      <c r="F128" s="15"/>
      <c r="G128" s="15"/>
      <c r="H128" s="15">
        <f t="shared" si="5"/>
        <v>0</v>
      </c>
      <c r="I128" s="17"/>
      <c r="J128" s="17"/>
      <c r="K128" s="17"/>
      <c r="L128" s="17"/>
      <c r="M128" s="17"/>
      <c r="N128" s="11"/>
    </row>
    <row r="129" spans="1:14" s="2" customFormat="1" ht="25.5" hidden="1" customHeight="1" x14ac:dyDescent="0.3">
      <c r="A129" s="47"/>
      <c r="B129" s="13"/>
      <c r="C129" s="50"/>
      <c r="D129" s="14" t="s">
        <v>9</v>
      </c>
      <c r="E129" s="15"/>
      <c r="F129" s="15"/>
      <c r="G129" s="15"/>
      <c r="H129" s="15">
        <f t="shared" si="5"/>
        <v>0</v>
      </c>
      <c r="I129" s="17"/>
      <c r="J129" s="17"/>
      <c r="K129" s="17"/>
      <c r="L129" s="17"/>
      <c r="M129" s="17"/>
      <c r="N129" s="11"/>
    </row>
    <row r="130" spans="1:14" s="2" customFormat="1" ht="15.75" hidden="1" customHeight="1" x14ac:dyDescent="0.3">
      <c r="A130" s="47"/>
      <c r="B130" s="13"/>
      <c r="C130" s="50"/>
      <c r="D130" s="14" t="s">
        <v>10</v>
      </c>
      <c r="E130" s="15"/>
      <c r="F130" s="15"/>
      <c r="G130" s="15"/>
      <c r="H130" s="15">
        <f t="shared" si="5"/>
        <v>0</v>
      </c>
      <c r="I130" s="17"/>
      <c r="J130" s="17"/>
      <c r="K130" s="17"/>
      <c r="L130" s="17"/>
      <c r="M130" s="17"/>
      <c r="N130" s="11"/>
    </row>
    <row r="131" spans="1:14" s="2" customFormat="1" ht="15.75" hidden="1" customHeight="1" x14ac:dyDescent="0.3">
      <c r="A131" s="47"/>
      <c r="B131" s="13"/>
      <c r="C131" s="50"/>
      <c r="D131" s="14"/>
      <c r="E131" s="15">
        <f>SUM(E132:E137)</f>
        <v>125.47799999999999</v>
      </c>
      <c r="F131" s="15">
        <f>SUM(F132:F137)</f>
        <v>125.47799999999999</v>
      </c>
      <c r="G131" s="15">
        <f>F131/E131*100</f>
        <v>100</v>
      </c>
      <c r="H131" s="15">
        <f t="shared" si="5"/>
        <v>0</v>
      </c>
      <c r="I131" s="17"/>
      <c r="J131" s="17"/>
      <c r="K131" s="17"/>
      <c r="L131" s="17"/>
      <c r="M131" s="17"/>
      <c r="N131" s="11"/>
    </row>
    <row r="132" spans="1:14" s="2" customFormat="1" ht="15.75" hidden="1" customHeight="1" x14ac:dyDescent="0.3">
      <c r="A132" s="47"/>
      <c r="B132" s="13"/>
      <c r="C132" s="50"/>
      <c r="D132" s="14"/>
      <c r="E132" s="15"/>
      <c r="F132" s="15"/>
      <c r="G132" s="15"/>
      <c r="H132" s="15">
        <f t="shared" si="5"/>
        <v>0</v>
      </c>
      <c r="I132" s="17"/>
      <c r="J132" s="17"/>
      <c r="K132" s="17"/>
      <c r="L132" s="17"/>
      <c r="M132" s="17"/>
      <c r="N132" s="11"/>
    </row>
    <row r="133" spans="1:14" s="2" customFormat="1" ht="15.75" hidden="1" customHeight="1" x14ac:dyDescent="0.3">
      <c r="A133" s="47"/>
      <c r="B133" s="13"/>
      <c r="C133" s="50"/>
      <c r="D133" s="14"/>
      <c r="E133" s="15"/>
      <c r="F133" s="15"/>
      <c r="G133" s="15"/>
      <c r="H133" s="15">
        <f t="shared" si="5"/>
        <v>0</v>
      </c>
      <c r="I133" s="17"/>
      <c r="J133" s="17"/>
      <c r="K133" s="17"/>
      <c r="L133" s="17"/>
      <c r="M133" s="17"/>
      <c r="N133" s="11"/>
    </row>
    <row r="134" spans="1:14" s="2" customFormat="1" ht="15.75" hidden="1" customHeight="1" x14ac:dyDescent="0.3">
      <c r="A134" s="47"/>
      <c r="B134" s="13"/>
      <c r="C134" s="50"/>
      <c r="D134" s="14"/>
      <c r="E134" s="15">
        <v>125.47799999999999</v>
      </c>
      <c r="F134" s="15">
        <v>125.47799999999999</v>
      </c>
      <c r="G134" s="15">
        <f>F134/E134*100</f>
        <v>100</v>
      </c>
      <c r="H134" s="15">
        <f t="shared" si="5"/>
        <v>0</v>
      </c>
      <c r="I134" s="17"/>
      <c r="J134" s="17"/>
      <c r="K134" s="17"/>
      <c r="L134" s="17"/>
      <c r="M134" s="17"/>
      <c r="N134" s="11"/>
    </row>
    <row r="135" spans="1:14" s="2" customFormat="1" ht="15.75" hidden="1" customHeight="1" x14ac:dyDescent="0.3">
      <c r="A135" s="47"/>
      <c r="B135" s="13"/>
      <c r="C135" s="50"/>
      <c r="D135" s="14"/>
      <c r="E135" s="15"/>
      <c r="F135" s="15"/>
      <c r="G135" s="15"/>
      <c r="H135" s="15">
        <f t="shared" si="5"/>
        <v>0</v>
      </c>
      <c r="I135" s="17"/>
      <c r="J135" s="17"/>
      <c r="K135" s="17"/>
      <c r="L135" s="17"/>
      <c r="M135" s="17"/>
      <c r="N135" s="11"/>
    </row>
    <row r="136" spans="1:14" s="2" customFormat="1" ht="25.5" hidden="1" customHeight="1" x14ac:dyDescent="0.3">
      <c r="A136" s="47"/>
      <c r="B136" s="13"/>
      <c r="C136" s="50"/>
      <c r="D136" s="14"/>
      <c r="E136" s="15"/>
      <c r="F136" s="15"/>
      <c r="G136" s="15"/>
      <c r="H136" s="15">
        <f t="shared" si="5"/>
        <v>0</v>
      </c>
      <c r="I136" s="17"/>
      <c r="J136" s="17"/>
      <c r="K136" s="17"/>
      <c r="L136" s="17"/>
      <c r="M136" s="17"/>
      <c r="N136" s="11"/>
    </row>
    <row r="137" spans="1:14" s="2" customFormat="1" ht="33" hidden="1" customHeight="1" x14ac:dyDescent="0.3">
      <c r="A137" s="47"/>
      <c r="B137" s="13"/>
      <c r="C137" s="50"/>
      <c r="D137" s="14"/>
      <c r="E137" s="15"/>
      <c r="F137" s="15"/>
      <c r="G137" s="15"/>
      <c r="H137" s="15"/>
      <c r="I137" s="17"/>
      <c r="J137" s="17"/>
      <c r="K137" s="17"/>
      <c r="L137" s="17"/>
      <c r="M137" s="17"/>
      <c r="N137" s="11"/>
    </row>
    <row r="138" spans="1:14" s="21" customFormat="1" ht="113.25" customHeight="1" x14ac:dyDescent="0.25">
      <c r="A138" s="54"/>
      <c r="B138" s="13" t="s">
        <v>53</v>
      </c>
      <c r="C138" s="51" t="s">
        <v>81</v>
      </c>
      <c r="D138" s="18" t="s">
        <v>79</v>
      </c>
      <c r="E138" s="19">
        <f t="shared" ref="E138:L138" si="7">SUM(E170:E200)</f>
        <v>101254.20299999999</v>
      </c>
      <c r="F138" s="19">
        <f t="shared" si="7"/>
        <v>92947.190000000017</v>
      </c>
      <c r="G138" s="19">
        <f t="shared" si="7"/>
        <v>96744.928</v>
      </c>
      <c r="H138" s="19">
        <f t="shared" si="7"/>
        <v>106152.24800000001</v>
      </c>
      <c r="I138" s="19">
        <f t="shared" si="7"/>
        <v>101039.019</v>
      </c>
      <c r="J138" s="19">
        <f t="shared" si="7"/>
        <v>90392.032000000036</v>
      </c>
      <c r="K138" s="19">
        <f t="shared" si="7"/>
        <v>76757.724000000002</v>
      </c>
      <c r="L138" s="19">
        <f t="shared" si="7"/>
        <v>79504.157999999996</v>
      </c>
      <c r="M138" s="19">
        <f>SUM(E138:L138)</f>
        <v>744791.50200000009</v>
      </c>
      <c r="N138" s="20"/>
    </row>
    <row r="139" spans="1:14" s="2" customFormat="1" ht="17.25" hidden="1" customHeight="1" x14ac:dyDescent="0.25">
      <c r="A139" s="55"/>
      <c r="B139" s="13"/>
      <c r="C139" s="52"/>
      <c r="D139" s="14"/>
      <c r="E139" s="15"/>
      <c r="F139" s="15"/>
      <c r="G139" s="15"/>
      <c r="H139" s="15"/>
      <c r="I139" s="15"/>
      <c r="J139" s="15"/>
      <c r="K139" s="15"/>
      <c r="L139" s="15"/>
      <c r="M139" s="19">
        <f t="shared" ref="M139:M198" si="8">SUM(E139:L139)</f>
        <v>0</v>
      </c>
      <c r="N139" s="11"/>
    </row>
    <row r="140" spans="1:14" s="2" customFormat="1" ht="17.25" hidden="1" customHeight="1" x14ac:dyDescent="0.25">
      <c r="A140" s="55"/>
      <c r="B140" s="13"/>
      <c r="C140" s="52"/>
      <c r="D140" s="14"/>
      <c r="E140" s="15"/>
      <c r="F140" s="15"/>
      <c r="G140" s="15"/>
      <c r="H140" s="15"/>
      <c r="I140" s="15"/>
      <c r="J140" s="15"/>
      <c r="K140" s="15"/>
      <c r="L140" s="15"/>
      <c r="M140" s="19">
        <f t="shared" si="8"/>
        <v>0</v>
      </c>
      <c r="N140" s="11"/>
    </row>
    <row r="141" spans="1:14" s="2" customFormat="1" ht="0.75" hidden="1" customHeight="1" x14ac:dyDescent="0.25">
      <c r="A141" s="56"/>
      <c r="B141" s="13"/>
      <c r="C141" s="53"/>
      <c r="D141" s="14"/>
      <c r="E141" s="15"/>
      <c r="F141" s="15"/>
      <c r="G141" s="15"/>
      <c r="H141" s="15"/>
      <c r="I141" s="15"/>
      <c r="J141" s="15"/>
      <c r="K141" s="15"/>
      <c r="L141" s="15"/>
      <c r="M141" s="19">
        <f t="shared" si="8"/>
        <v>0</v>
      </c>
      <c r="N141" s="11"/>
    </row>
    <row r="142" spans="1:14" s="21" customFormat="1" ht="23.25" hidden="1" customHeight="1" x14ac:dyDescent="0.25">
      <c r="A142" s="54" t="s">
        <v>12</v>
      </c>
      <c r="B142" s="13"/>
      <c r="C142" s="51" t="s">
        <v>38</v>
      </c>
      <c r="D142" s="22"/>
      <c r="E142" s="19"/>
      <c r="F142" s="19"/>
      <c r="G142" s="19"/>
      <c r="H142" s="19"/>
      <c r="I142" s="19"/>
      <c r="J142" s="19"/>
      <c r="K142" s="19"/>
      <c r="L142" s="19"/>
      <c r="M142" s="19">
        <f t="shared" si="8"/>
        <v>0</v>
      </c>
      <c r="N142" s="20"/>
    </row>
    <row r="143" spans="1:14" s="2" customFormat="1" ht="19.5" hidden="1" customHeight="1" x14ac:dyDescent="0.25">
      <c r="A143" s="55"/>
      <c r="B143" s="13"/>
      <c r="C143" s="52"/>
      <c r="D143" s="14"/>
      <c r="E143" s="15"/>
      <c r="F143" s="15"/>
      <c r="G143" s="15"/>
      <c r="H143" s="15"/>
      <c r="I143" s="15"/>
      <c r="J143" s="15"/>
      <c r="K143" s="15"/>
      <c r="L143" s="15"/>
      <c r="M143" s="19">
        <f t="shared" si="8"/>
        <v>0</v>
      </c>
      <c r="N143" s="11"/>
    </row>
    <row r="144" spans="1:14" s="2" customFormat="1" ht="24.75" hidden="1" customHeight="1" x14ac:dyDescent="0.25">
      <c r="A144" s="55"/>
      <c r="B144" s="13"/>
      <c r="C144" s="52"/>
      <c r="D144" s="14"/>
      <c r="E144" s="15"/>
      <c r="F144" s="15"/>
      <c r="G144" s="15"/>
      <c r="H144" s="15"/>
      <c r="I144" s="15"/>
      <c r="J144" s="15"/>
      <c r="K144" s="15"/>
      <c r="L144" s="15"/>
      <c r="M144" s="19">
        <f t="shared" si="8"/>
        <v>0</v>
      </c>
      <c r="N144" s="11"/>
    </row>
    <row r="145" spans="1:14" s="2" customFormat="1" ht="64.5" hidden="1" customHeight="1" x14ac:dyDescent="0.25">
      <c r="A145" s="55"/>
      <c r="B145" s="13"/>
      <c r="C145" s="52"/>
      <c r="D145" s="14"/>
      <c r="E145" s="15"/>
      <c r="F145" s="15"/>
      <c r="G145" s="15"/>
      <c r="H145" s="15"/>
      <c r="I145" s="15"/>
      <c r="J145" s="15"/>
      <c r="K145" s="15"/>
      <c r="L145" s="15"/>
      <c r="M145" s="19">
        <f t="shared" si="8"/>
        <v>0</v>
      </c>
      <c r="N145" s="11"/>
    </row>
    <row r="146" spans="1:14" s="2" customFormat="1" ht="15.75" hidden="1" customHeight="1" x14ac:dyDescent="0.25">
      <c r="A146" s="55"/>
      <c r="B146" s="13"/>
      <c r="C146" s="52"/>
      <c r="D146" s="14"/>
      <c r="E146" s="15"/>
      <c r="F146" s="15"/>
      <c r="G146" s="15"/>
      <c r="H146" s="15"/>
      <c r="I146" s="15"/>
      <c r="J146" s="15"/>
      <c r="K146" s="15"/>
      <c r="L146" s="15"/>
      <c r="M146" s="19">
        <f t="shared" si="8"/>
        <v>0</v>
      </c>
      <c r="N146" s="11"/>
    </row>
    <row r="147" spans="1:14" s="2" customFormat="1" ht="25.5" hidden="1" customHeight="1" x14ac:dyDescent="0.25">
      <c r="A147" s="55"/>
      <c r="B147" s="13"/>
      <c r="C147" s="52"/>
      <c r="D147" s="14"/>
      <c r="E147" s="15"/>
      <c r="F147" s="15"/>
      <c r="G147" s="15"/>
      <c r="H147" s="15"/>
      <c r="I147" s="15"/>
      <c r="J147" s="15"/>
      <c r="K147" s="15"/>
      <c r="L147" s="15"/>
      <c r="M147" s="19">
        <f t="shared" si="8"/>
        <v>0</v>
      </c>
      <c r="N147" s="11"/>
    </row>
    <row r="148" spans="1:14" s="2" customFormat="1" ht="15.75" hidden="1" customHeight="1" x14ac:dyDescent="0.25">
      <c r="A148" s="56"/>
      <c r="B148" s="13"/>
      <c r="C148" s="53"/>
      <c r="D148" s="14"/>
      <c r="E148" s="15"/>
      <c r="F148" s="15"/>
      <c r="G148" s="15"/>
      <c r="H148" s="15"/>
      <c r="I148" s="15"/>
      <c r="J148" s="15"/>
      <c r="K148" s="15"/>
      <c r="L148" s="15"/>
      <c r="M148" s="19">
        <f t="shared" si="8"/>
        <v>0</v>
      </c>
      <c r="N148" s="11"/>
    </row>
    <row r="149" spans="1:14" s="21" customFormat="1" ht="25.5" hidden="1" customHeight="1" x14ac:dyDescent="0.25">
      <c r="A149" s="47" t="s">
        <v>14</v>
      </c>
      <c r="B149" s="13"/>
      <c r="C149" s="50" t="s">
        <v>39</v>
      </c>
      <c r="D149" s="22"/>
      <c r="E149" s="19"/>
      <c r="F149" s="19"/>
      <c r="G149" s="19"/>
      <c r="H149" s="19"/>
      <c r="I149" s="19"/>
      <c r="J149" s="19"/>
      <c r="K149" s="19"/>
      <c r="L149" s="19"/>
      <c r="M149" s="19">
        <f t="shared" si="8"/>
        <v>0</v>
      </c>
      <c r="N149" s="20"/>
    </row>
    <row r="150" spans="1:14" s="2" customFormat="1" ht="38.25" hidden="1" customHeight="1" x14ac:dyDescent="0.25">
      <c r="A150" s="47"/>
      <c r="B150" s="13"/>
      <c r="C150" s="50"/>
      <c r="D150" s="14"/>
      <c r="E150" s="15"/>
      <c r="F150" s="15"/>
      <c r="G150" s="15"/>
      <c r="H150" s="15"/>
      <c r="I150" s="15"/>
      <c r="J150" s="15"/>
      <c r="K150" s="15"/>
      <c r="L150" s="15"/>
      <c r="M150" s="19">
        <f t="shared" si="8"/>
        <v>0</v>
      </c>
      <c r="N150" s="11"/>
    </row>
    <row r="151" spans="1:14" s="2" customFormat="1" ht="24.75" hidden="1" customHeight="1" x14ac:dyDescent="0.25">
      <c r="A151" s="47"/>
      <c r="B151" s="13"/>
      <c r="C151" s="50"/>
      <c r="D151" s="14"/>
      <c r="E151" s="15"/>
      <c r="F151" s="15"/>
      <c r="G151" s="15"/>
      <c r="H151" s="15"/>
      <c r="I151" s="15"/>
      <c r="J151" s="15"/>
      <c r="K151" s="15"/>
      <c r="L151" s="15"/>
      <c r="M151" s="19">
        <f t="shared" si="8"/>
        <v>0</v>
      </c>
      <c r="N151" s="11"/>
    </row>
    <row r="152" spans="1:14" s="2" customFormat="1" ht="61.5" hidden="1" customHeight="1" x14ac:dyDescent="0.25">
      <c r="A152" s="47"/>
      <c r="B152" s="13"/>
      <c r="C152" s="50"/>
      <c r="D152" s="14"/>
      <c r="E152" s="15"/>
      <c r="F152" s="15"/>
      <c r="G152" s="15"/>
      <c r="H152" s="15"/>
      <c r="I152" s="15"/>
      <c r="J152" s="15"/>
      <c r="K152" s="15"/>
      <c r="L152" s="15"/>
      <c r="M152" s="19">
        <f t="shared" si="8"/>
        <v>0</v>
      </c>
      <c r="N152" s="11"/>
    </row>
    <row r="153" spans="1:14" s="2" customFormat="1" ht="15.75" hidden="1" customHeight="1" x14ac:dyDescent="0.25">
      <c r="A153" s="47"/>
      <c r="B153" s="13"/>
      <c r="C153" s="50"/>
      <c r="D153" s="14"/>
      <c r="E153" s="15"/>
      <c r="F153" s="15"/>
      <c r="G153" s="15"/>
      <c r="H153" s="15"/>
      <c r="I153" s="15"/>
      <c r="J153" s="15"/>
      <c r="K153" s="15"/>
      <c r="L153" s="15"/>
      <c r="M153" s="19">
        <f t="shared" si="8"/>
        <v>0</v>
      </c>
      <c r="N153" s="11"/>
    </row>
    <row r="154" spans="1:14" s="2" customFormat="1" ht="25.5" hidden="1" customHeight="1" x14ac:dyDescent="0.25">
      <c r="A154" s="47"/>
      <c r="B154" s="13"/>
      <c r="C154" s="50"/>
      <c r="D154" s="14"/>
      <c r="E154" s="15"/>
      <c r="F154" s="15"/>
      <c r="G154" s="15"/>
      <c r="H154" s="15"/>
      <c r="I154" s="15"/>
      <c r="J154" s="15"/>
      <c r="K154" s="15"/>
      <c r="L154" s="15"/>
      <c r="M154" s="19">
        <f t="shared" si="8"/>
        <v>0</v>
      </c>
      <c r="N154" s="11"/>
    </row>
    <row r="155" spans="1:14" s="2" customFormat="1" ht="15.75" hidden="1" customHeight="1" x14ac:dyDescent="0.25">
      <c r="A155" s="47"/>
      <c r="B155" s="13"/>
      <c r="C155" s="50"/>
      <c r="D155" s="14"/>
      <c r="E155" s="15"/>
      <c r="F155" s="15"/>
      <c r="G155" s="15"/>
      <c r="H155" s="15"/>
      <c r="I155" s="15"/>
      <c r="J155" s="15"/>
      <c r="K155" s="15"/>
      <c r="L155" s="15"/>
      <c r="M155" s="19">
        <f t="shared" si="8"/>
        <v>0</v>
      </c>
      <c r="N155" s="11"/>
    </row>
    <row r="156" spans="1:14" s="21" customFormat="1" ht="29.25" hidden="1" customHeight="1" x14ac:dyDescent="0.25">
      <c r="A156" s="47" t="s">
        <v>16</v>
      </c>
      <c r="B156" s="13"/>
      <c r="C156" s="50" t="s">
        <v>40</v>
      </c>
      <c r="D156" s="22"/>
      <c r="E156" s="19"/>
      <c r="F156" s="19"/>
      <c r="G156" s="19"/>
      <c r="H156" s="19"/>
      <c r="I156" s="19"/>
      <c r="J156" s="19"/>
      <c r="K156" s="19"/>
      <c r="L156" s="19"/>
      <c r="M156" s="19">
        <f t="shared" si="8"/>
        <v>0</v>
      </c>
      <c r="N156" s="20"/>
    </row>
    <row r="157" spans="1:14" s="2" customFormat="1" ht="27" hidden="1" customHeight="1" x14ac:dyDescent="0.25">
      <c r="A157" s="47"/>
      <c r="B157" s="13"/>
      <c r="C157" s="50"/>
      <c r="D157" s="14"/>
      <c r="E157" s="15"/>
      <c r="F157" s="15"/>
      <c r="G157" s="15"/>
      <c r="H157" s="15"/>
      <c r="I157" s="15"/>
      <c r="J157" s="15"/>
      <c r="K157" s="15"/>
      <c r="L157" s="15"/>
      <c r="M157" s="19">
        <f t="shared" si="8"/>
        <v>0</v>
      </c>
      <c r="N157" s="11"/>
    </row>
    <row r="158" spans="1:14" s="2" customFormat="1" ht="23.25" hidden="1" customHeight="1" x14ac:dyDescent="0.25">
      <c r="A158" s="47"/>
      <c r="B158" s="13"/>
      <c r="C158" s="50"/>
      <c r="D158" s="14"/>
      <c r="E158" s="15"/>
      <c r="F158" s="15"/>
      <c r="G158" s="15"/>
      <c r="H158" s="15"/>
      <c r="I158" s="15"/>
      <c r="J158" s="15"/>
      <c r="K158" s="15"/>
      <c r="L158" s="15"/>
      <c r="M158" s="19">
        <f t="shared" si="8"/>
        <v>0</v>
      </c>
      <c r="N158" s="11"/>
    </row>
    <row r="159" spans="1:14" s="2" customFormat="1" ht="73.5" hidden="1" customHeight="1" x14ac:dyDescent="0.25">
      <c r="A159" s="47"/>
      <c r="B159" s="13"/>
      <c r="C159" s="50"/>
      <c r="D159" s="14"/>
      <c r="E159" s="15"/>
      <c r="F159" s="15"/>
      <c r="G159" s="15"/>
      <c r="H159" s="15"/>
      <c r="I159" s="15"/>
      <c r="J159" s="15"/>
      <c r="K159" s="15"/>
      <c r="L159" s="15"/>
      <c r="M159" s="19">
        <f t="shared" si="8"/>
        <v>0</v>
      </c>
      <c r="N159" s="11"/>
    </row>
    <row r="160" spans="1:14" s="2" customFormat="1" ht="15.75" hidden="1" customHeight="1" x14ac:dyDescent="0.25">
      <c r="A160" s="47"/>
      <c r="B160" s="13"/>
      <c r="C160" s="50"/>
      <c r="D160" s="14"/>
      <c r="E160" s="15"/>
      <c r="F160" s="15"/>
      <c r="G160" s="15"/>
      <c r="H160" s="15"/>
      <c r="I160" s="15"/>
      <c r="J160" s="15"/>
      <c r="K160" s="15"/>
      <c r="L160" s="15"/>
      <c r="M160" s="19">
        <f t="shared" si="8"/>
        <v>0</v>
      </c>
      <c r="N160" s="11"/>
    </row>
    <row r="161" spans="1:19" s="2" customFormat="1" ht="35.25" hidden="1" customHeight="1" x14ac:dyDescent="0.25">
      <c r="A161" s="47"/>
      <c r="B161" s="13"/>
      <c r="C161" s="50"/>
      <c r="D161" s="14"/>
      <c r="E161" s="15"/>
      <c r="F161" s="15"/>
      <c r="G161" s="15"/>
      <c r="H161" s="15"/>
      <c r="I161" s="15"/>
      <c r="J161" s="15"/>
      <c r="K161" s="15"/>
      <c r="L161" s="15"/>
      <c r="M161" s="19">
        <f t="shared" si="8"/>
        <v>0</v>
      </c>
      <c r="N161" s="11"/>
    </row>
    <row r="162" spans="1:19" s="2" customFormat="1" ht="15.75" hidden="1" customHeight="1" x14ac:dyDescent="0.25">
      <c r="A162" s="47"/>
      <c r="B162" s="13"/>
      <c r="C162" s="50"/>
      <c r="D162" s="14"/>
      <c r="E162" s="15"/>
      <c r="F162" s="15"/>
      <c r="G162" s="15"/>
      <c r="H162" s="15"/>
      <c r="I162" s="15"/>
      <c r="J162" s="15"/>
      <c r="K162" s="15"/>
      <c r="L162" s="15"/>
      <c r="M162" s="19">
        <f t="shared" si="8"/>
        <v>0</v>
      </c>
      <c r="N162" s="11"/>
    </row>
    <row r="163" spans="1:19" s="21" customFormat="1" ht="24.75" hidden="1" customHeight="1" x14ac:dyDescent="0.25">
      <c r="A163" s="47" t="s">
        <v>18</v>
      </c>
      <c r="B163" s="13"/>
      <c r="C163" s="50" t="s">
        <v>41</v>
      </c>
      <c r="D163" s="22"/>
      <c r="E163" s="19"/>
      <c r="F163" s="19"/>
      <c r="G163" s="19"/>
      <c r="H163" s="19"/>
      <c r="I163" s="19"/>
      <c r="J163" s="19"/>
      <c r="K163" s="19"/>
      <c r="L163" s="19"/>
      <c r="M163" s="19">
        <f t="shared" si="8"/>
        <v>0</v>
      </c>
      <c r="N163" s="20"/>
    </row>
    <row r="164" spans="1:19" s="2" customFormat="1" ht="25.5" hidden="1" customHeight="1" x14ac:dyDescent="0.25">
      <c r="A164" s="47"/>
      <c r="B164" s="13"/>
      <c r="C164" s="50"/>
      <c r="D164" s="14"/>
      <c r="E164" s="15"/>
      <c r="F164" s="15"/>
      <c r="G164" s="15"/>
      <c r="H164" s="15"/>
      <c r="I164" s="15"/>
      <c r="J164" s="15"/>
      <c r="K164" s="15"/>
      <c r="L164" s="15"/>
      <c r="M164" s="19">
        <f t="shared" si="8"/>
        <v>0</v>
      </c>
      <c r="N164" s="11"/>
    </row>
    <row r="165" spans="1:19" s="2" customFormat="1" ht="27" hidden="1" customHeight="1" x14ac:dyDescent="0.25">
      <c r="A165" s="47"/>
      <c r="B165" s="13"/>
      <c r="C165" s="50"/>
      <c r="D165" s="14"/>
      <c r="E165" s="15"/>
      <c r="F165" s="15"/>
      <c r="G165" s="15"/>
      <c r="H165" s="15"/>
      <c r="I165" s="15"/>
      <c r="J165" s="15"/>
      <c r="K165" s="15"/>
      <c r="L165" s="15"/>
      <c r="M165" s="19">
        <f t="shared" si="8"/>
        <v>0</v>
      </c>
      <c r="N165" s="11"/>
    </row>
    <row r="166" spans="1:19" s="2" customFormat="1" ht="60.75" hidden="1" customHeight="1" x14ac:dyDescent="0.25">
      <c r="A166" s="47"/>
      <c r="B166" s="13"/>
      <c r="C166" s="50"/>
      <c r="D166" s="14"/>
      <c r="E166" s="15"/>
      <c r="F166" s="15"/>
      <c r="G166" s="15"/>
      <c r="H166" s="15"/>
      <c r="I166" s="15"/>
      <c r="J166" s="15"/>
      <c r="K166" s="15"/>
      <c r="L166" s="15"/>
      <c r="M166" s="19">
        <f t="shared" si="8"/>
        <v>0</v>
      </c>
      <c r="N166" s="11"/>
    </row>
    <row r="167" spans="1:19" s="2" customFormat="1" ht="15.75" hidden="1" customHeight="1" x14ac:dyDescent="0.25">
      <c r="A167" s="47"/>
      <c r="B167" s="13"/>
      <c r="C167" s="50"/>
      <c r="D167" s="14"/>
      <c r="E167" s="15"/>
      <c r="F167" s="15"/>
      <c r="G167" s="15"/>
      <c r="H167" s="15"/>
      <c r="I167" s="15"/>
      <c r="J167" s="15"/>
      <c r="K167" s="15"/>
      <c r="L167" s="15"/>
      <c r="M167" s="19">
        <f t="shared" si="8"/>
        <v>0</v>
      </c>
      <c r="N167" s="11"/>
    </row>
    <row r="168" spans="1:19" s="2" customFormat="1" ht="25.5" hidden="1" customHeight="1" x14ac:dyDescent="0.25">
      <c r="A168" s="47"/>
      <c r="B168" s="13"/>
      <c r="C168" s="50"/>
      <c r="D168" s="14"/>
      <c r="E168" s="15"/>
      <c r="F168" s="15"/>
      <c r="G168" s="15"/>
      <c r="H168" s="15"/>
      <c r="I168" s="15"/>
      <c r="J168" s="15"/>
      <c r="K168" s="15"/>
      <c r="L168" s="15"/>
      <c r="M168" s="19">
        <f t="shared" si="8"/>
        <v>0</v>
      </c>
      <c r="N168" s="11"/>
    </row>
    <row r="169" spans="1:19" s="2" customFormat="1" ht="15.75" hidden="1" customHeight="1" x14ac:dyDescent="0.25">
      <c r="A169" s="47"/>
      <c r="B169" s="13"/>
      <c r="C169" s="50"/>
      <c r="D169" s="14"/>
      <c r="E169" s="15"/>
      <c r="F169" s="15"/>
      <c r="G169" s="15"/>
      <c r="H169" s="15"/>
      <c r="I169" s="15"/>
      <c r="J169" s="15"/>
      <c r="K169" s="15"/>
      <c r="L169" s="15"/>
      <c r="M169" s="19">
        <f t="shared" si="8"/>
        <v>0</v>
      </c>
      <c r="N169" s="11"/>
    </row>
    <row r="170" spans="1:19" s="21" customFormat="1" ht="393.75" customHeight="1" x14ac:dyDescent="0.25">
      <c r="A170" s="41" t="s">
        <v>12</v>
      </c>
      <c r="B170" s="41" t="s">
        <v>54</v>
      </c>
      <c r="C170" s="43" t="s">
        <v>55</v>
      </c>
      <c r="D170" s="42" t="s">
        <v>79</v>
      </c>
      <c r="E170" s="19">
        <f>'приложение 4'!E176</f>
        <v>73.3</v>
      </c>
      <c r="F170" s="19">
        <f>'приложение 4'!F176</f>
        <v>64.900000000000006</v>
      </c>
      <c r="G170" s="19">
        <f>'приложение 4'!G176</f>
        <v>36.230000000000004</v>
      </c>
      <c r="H170" s="19">
        <f>'приложение 4'!H176</f>
        <v>13.8</v>
      </c>
      <c r="I170" s="19">
        <f>'приложение 4'!I176</f>
        <v>0</v>
      </c>
      <c r="J170" s="19">
        <f>'приложение 4'!J176</f>
        <v>0</v>
      </c>
      <c r="K170" s="19">
        <f>'приложение 4'!K176</f>
        <v>0</v>
      </c>
      <c r="L170" s="19">
        <f>'приложение 4'!L176</f>
        <v>0</v>
      </c>
      <c r="M170" s="19">
        <f t="shared" si="8"/>
        <v>188.23000000000002</v>
      </c>
      <c r="N170" s="20"/>
      <c r="R170" s="25"/>
      <c r="S170" s="25"/>
    </row>
    <row r="171" spans="1:19" s="2" customFormat="1" ht="18.75" hidden="1" customHeight="1" x14ac:dyDescent="0.25">
      <c r="A171" s="47"/>
      <c r="B171" s="47"/>
      <c r="C171" s="50"/>
      <c r="D171" s="22"/>
      <c r="E171" s="19"/>
      <c r="F171" s="19"/>
      <c r="G171" s="19"/>
      <c r="H171" s="19"/>
      <c r="I171" s="19"/>
      <c r="J171" s="19"/>
      <c r="K171" s="19"/>
      <c r="L171" s="19"/>
      <c r="M171" s="19">
        <f t="shared" si="8"/>
        <v>0</v>
      </c>
      <c r="N171" s="11"/>
    </row>
    <row r="172" spans="1:19" s="2" customFormat="1" hidden="1" x14ac:dyDescent="0.25">
      <c r="A172" s="47"/>
      <c r="B172" s="47"/>
      <c r="C172" s="50"/>
      <c r="D172" s="14"/>
      <c r="E172" s="15"/>
      <c r="F172" s="15"/>
      <c r="G172" s="15"/>
      <c r="H172" s="15"/>
      <c r="I172" s="15"/>
      <c r="J172" s="15"/>
      <c r="K172" s="15"/>
      <c r="L172" s="15"/>
      <c r="M172" s="19">
        <f t="shared" si="8"/>
        <v>0</v>
      </c>
      <c r="N172" s="11"/>
    </row>
    <row r="173" spans="1:19" s="2" customFormat="1" hidden="1" x14ac:dyDescent="0.25">
      <c r="A173" s="47"/>
      <c r="B173" s="47"/>
      <c r="C173" s="50"/>
      <c r="D173" s="14"/>
      <c r="E173" s="15"/>
      <c r="F173" s="15"/>
      <c r="G173" s="15"/>
      <c r="H173" s="15"/>
      <c r="I173" s="15"/>
      <c r="J173" s="15"/>
      <c r="K173" s="15"/>
      <c r="L173" s="15"/>
      <c r="M173" s="19">
        <f t="shared" si="8"/>
        <v>0</v>
      </c>
      <c r="N173" s="11"/>
    </row>
    <row r="174" spans="1:19" s="2" customFormat="1" ht="409.5" x14ac:dyDescent="0.25">
      <c r="A174" s="23" t="s">
        <v>14</v>
      </c>
      <c r="B174" s="23" t="s">
        <v>54</v>
      </c>
      <c r="C174" s="24" t="s">
        <v>106</v>
      </c>
      <c r="D174" s="18" t="s">
        <v>79</v>
      </c>
      <c r="E174" s="19">
        <f>'приложение 4'!E184</f>
        <v>42</v>
      </c>
      <c r="F174" s="19">
        <f>'приложение 4'!F184</f>
        <v>85.781999999999996</v>
      </c>
      <c r="G174" s="19">
        <f>'приложение 4'!G184</f>
        <v>112</v>
      </c>
      <c r="H174" s="19">
        <f>'приложение 4'!H184</f>
        <v>46.4</v>
      </c>
      <c r="I174" s="19">
        <f>'приложение 4'!I184</f>
        <v>112.8</v>
      </c>
      <c r="J174" s="19">
        <f>'приложение 4'!J184</f>
        <v>30</v>
      </c>
      <c r="K174" s="19">
        <f>'приложение 4'!K184</f>
        <v>0</v>
      </c>
      <c r="L174" s="19">
        <f>'приложение 4'!L184</f>
        <v>0</v>
      </c>
      <c r="M174" s="19">
        <f t="shared" si="8"/>
        <v>428.98199999999997</v>
      </c>
      <c r="N174" s="11"/>
    </row>
    <row r="175" spans="1:19" s="2" customFormat="1" ht="93.75" x14ac:dyDescent="0.25">
      <c r="A175" s="13" t="s">
        <v>16</v>
      </c>
      <c r="B175" s="13" t="s">
        <v>54</v>
      </c>
      <c r="C175" s="14" t="s">
        <v>82</v>
      </c>
      <c r="D175" s="18" t="s">
        <v>79</v>
      </c>
      <c r="E175" s="19">
        <f>'приложение 4'!E188</f>
        <v>51.75</v>
      </c>
      <c r="F175" s="19">
        <f>'приложение 4'!F188</f>
        <v>0</v>
      </c>
      <c r="G175" s="19">
        <f>'приложение 4'!G188</f>
        <v>7.1909999999999998</v>
      </c>
      <c r="H175" s="19">
        <f>'приложение 4'!H188</f>
        <v>6.7910000000000004</v>
      </c>
      <c r="I175" s="19">
        <f>'приложение 4'!I188</f>
        <v>8.3949999999999996</v>
      </c>
      <c r="J175" s="19">
        <f>'приложение 4'!J188</f>
        <v>11.595000000000001</v>
      </c>
      <c r="K175" s="19">
        <f>'приложение 4'!K188</f>
        <v>9.0630000000000006</v>
      </c>
      <c r="L175" s="19">
        <f>'приложение 4'!L188</f>
        <v>9.0630000000000006</v>
      </c>
      <c r="M175" s="19">
        <f t="shared" si="8"/>
        <v>103.848</v>
      </c>
      <c r="N175" s="11"/>
    </row>
    <row r="176" spans="1:19" s="2" customFormat="1" ht="93.75" x14ac:dyDescent="0.25">
      <c r="A176" s="13" t="s">
        <v>18</v>
      </c>
      <c r="B176" s="13" t="s">
        <v>54</v>
      </c>
      <c r="C176" s="14" t="s">
        <v>56</v>
      </c>
      <c r="D176" s="18" t="s">
        <v>79</v>
      </c>
      <c r="E176" s="19">
        <f>'приложение 4'!E192</f>
        <v>39067.701999999997</v>
      </c>
      <c r="F176" s="19">
        <f>'приложение 4'!F192</f>
        <v>38095.656000000003</v>
      </c>
      <c r="G176" s="19">
        <f>'приложение 4'!G192</f>
        <v>35820.688000000002</v>
      </c>
      <c r="H176" s="19">
        <f>'приложение 4'!H192</f>
        <v>37681.813999999998</v>
      </c>
      <c r="I176" s="19">
        <f>'приложение 4'!I192</f>
        <v>47044.86</v>
      </c>
      <c r="J176" s="19">
        <f>'приложение 4'!J192</f>
        <v>39673.283000000003</v>
      </c>
      <c r="K176" s="19">
        <f>'приложение 4'!K192</f>
        <v>30225.403999999999</v>
      </c>
      <c r="L176" s="19">
        <f>'приложение 4'!L192</f>
        <v>30811.917000000001</v>
      </c>
      <c r="M176" s="19">
        <f t="shared" si="8"/>
        <v>298421.32399999996</v>
      </c>
      <c r="N176" s="11"/>
    </row>
    <row r="177" spans="1:14" s="2" customFormat="1" ht="93.75" x14ac:dyDescent="0.25">
      <c r="A177" s="13" t="s">
        <v>20</v>
      </c>
      <c r="B177" s="13" t="s">
        <v>54</v>
      </c>
      <c r="C177" s="14" t="s">
        <v>57</v>
      </c>
      <c r="D177" s="18" t="s">
        <v>79</v>
      </c>
      <c r="E177" s="19">
        <f>'приложение 4'!E196</f>
        <v>33497.612999999998</v>
      </c>
      <c r="F177" s="19">
        <f>'приложение 4'!F196</f>
        <v>37895.466</v>
      </c>
      <c r="G177" s="19">
        <f>'приложение 4'!G196</f>
        <v>43558.449000000001</v>
      </c>
      <c r="H177" s="19">
        <f>'приложение 4'!H196</f>
        <v>21586.501</v>
      </c>
      <c r="I177" s="19">
        <f>'приложение 4'!I196</f>
        <v>28605.42</v>
      </c>
      <c r="J177" s="19">
        <f>'приложение 4'!J196</f>
        <v>27829.11</v>
      </c>
      <c r="K177" s="19">
        <f>'приложение 4'!K196</f>
        <v>24434.717000000001</v>
      </c>
      <c r="L177" s="19">
        <f>'приложение 4'!L196</f>
        <v>26486.698</v>
      </c>
      <c r="M177" s="19">
        <f t="shared" si="8"/>
        <v>243893.97399999996</v>
      </c>
      <c r="N177" s="11"/>
    </row>
    <row r="178" spans="1:14" s="2" customFormat="1" ht="93.75" x14ac:dyDescent="0.25">
      <c r="A178" s="13" t="s">
        <v>22</v>
      </c>
      <c r="B178" s="13" t="s">
        <v>54</v>
      </c>
      <c r="C178" s="14" t="s">
        <v>58</v>
      </c>
      <c r="D178" s="18" t="s">
        <v>79</v>
      </c>
      <c r="E178" s="19">
        <f>'приложение 4'!E200</f>
        <v>19139.886999999999</v>
      </c>
      <c r="F178" s="19">
        <f>'приложение 4'!F200</f>
        <v>6222.3789999999999</v>
      </c>
      <c r="G178" s="19">
        <f>'приложение 4'!G200</f>
        <v>5601.817</v>
      </c>
      <c r="H178" s="19">
        <f>'приложение 4'!H200</f>
        <v>33654.802000000003</v>
      </c>
      <c r="I178" s="19">
        <f>'приложение 4'!I200</f>
        <v>10188.974</v>
      </c>
      <c r="J178" s="19">
        <f>'приложение 4'!J200</f>
        <v>7678.2439999999997</v>
      </c>
      <c r="K178" s="19">
        <f>'приложение 4'!K200</f>
        <v>7348.15</v>
      </c>
      <c r="L178" s="19">
        <f>'приложение 4'!L200</f>
        <v>7308.39</v>
      </c>
      <c r="M178" s="19">
        <f t="shared" si="8"/>
        <v>97142.642999999996</v>
      </c>
      <c r="N178" s="11"/>
    </row>
    <row r="179" spans="1:14" s="2" customFormat="1" ht="93.75" x14ac:dyDescent="0.25">
      <c r="A179" s="13" t="s">
        <v>24</v>
      </c>
      <c r="B179" s="13" t="s">
        <v>54</v>
      </c>
      <c r="C179" s="14" t="s">
        <v>59</v>
      </c>
      <c r="D179" s="18" t="s">
        <v>79</v>
      </c>
      <c r="E179" s="19">
        <f>'приложение 4'!E204</f>
        <v>9281.8510000000006</v>
      </c>
      <c r="F179" s="19">
        <f>'приложение 4'!F204</f>
        <v>10500.009</v>
      </c>
      <c r="G179" s="19">
        <f>'приложение 4'!G204</f>
        <v>10956.674000000001</v>
      </c>
      <c r="H179" s="19">
        <f>'приложение 4'!H204</f>
        <v>12430.19</v>
      </c>
      <c r="I179" s="19">
        <f>'приложение 4'!I204</f>
        <v>14316.308000000001</v>
      </c>
      <c r="J179" s="19">
        <f>'приложение 4'!J204</f>
        <v>14351.6</v>
      </c>
      <c r="K179" s="19">
        <f>'приложение 4'!K204</f>
        <v>13925.59</v>
      </c>
      <c r="L179" s="19">
        <f>'приложение 4'!L204</f>
        <v>13925.59</v>
      </c>
      <c r="M179" s="19">
        <f t="shared" si="8"/>
        <v>99687.812000000005</v>
      </c>
      <c r="N179" s="11"/>
    </row>
    <row r="180" spans="1:14" s="2" customFormat="1" ht="93.75" x14ac:dyDescent="0.25">
      <c r="A180" s="13" t="s">
        <v>42</v>
      </c>
      <c r="B180" s="13" t="s">
        <v>54</v>
      </c>
      <c r="C180" s="14" t="s">
        <v>60</v>
      </c>
      <c r="D180" s="18" t="s">
        <v>79</v>
      </c>
      <c r="E180" s="19">
        <f>'приложение 4'!E212</f>
        <v>100.1</v>
      </c>
      <c r="F180" s="19">
        <f>'приложение 4'!F212</f>
        <v>0</v>
      </c>
      <c r="G180" s="19">
        <f>'приложение 4'!G212</f>
        <v>0</v>
      </c>
      <c r="H180" s="19">
        <f>'приложение 4'!H212</f>
        <v>0</v>
      </c>
      <c r="I180" s="19">
        <f>'приложение 4'!I212</f>
        <v>0</v>
      </c>
      <c r="J180" s="19">
        <f>'приложение 4'!J212</f>
        <v>0</v>
      </c>
      <c r="K180" s="19">
        <f>'приложение 4'!K212</f>
        <v>0</v>
      </c>
      <c r="L180" s="19">
        <f>'приложение 4'!L212</f>
        <v>0</v>
      </c>
      <c r="M180" s="19">
        <f t="shared" si="8"/>
        <v>100.1</v>
      </c>
      <c r="N180" s="11"/>
    </row>
    <row r="181" spans="1:14" s="2" customFormat="1" ht="93.75" x14ac:dyDescent="0.25">
      <c r="A181" s="13" t="s">
        <v>43</v>
      </c>
      <c r="B181" s="13" t="s">
        <v>54</v>
      </c>
      <c r="C181" s="14" t="s">
        <v>61</v>
      </c>
      <c r="D181" s="18" t="s">
        <v>79</v>
      </c>
      <c r="E181" s="19">
        <f>'приложение 4'!E216</f>
        <v>0</v>
      </c>
      <c r="F181" s="19">
        <f>'приложение 4'!F216</f>
        <v>38</v>
      </c>
      <c r="G181" s="19">
        <f>'приложение 4'!G216</f>
        <v>98.2</v>
      </c>
      <c r="H181" s="19">
        <f>'приложение 4'!H216</f>
        <v>104.2</v>
      </c>
      <c r="I181" s="19">
        <f>'приложение 4'!I216</f>
        <v>105.43</v>
      </c>
      <c r="J181" s="19">
        <f>'приложение 4'!J216</f>
        <v>107.6</v>
      </c>
      <c r="K181" s="19">
        <f>'приложение 4'!K216</f>
        <v>107.3</v>
      </c>
      <c r="L181" s="19">
        <f>'приложение 4'!L216</f>
        <v>106.8</v>
      </c>
      <c r="M181" s="19">
        <f t="shared" si="8"/>
        <v>667.52999999999986</v>
      </c>
      <c r="N181" s="11"/>
    </row>
    <row r="182" spans="1:14" s="21" customFormat="1" ht="93.75" x14ac:dyDescent="0.25">
      <c r="A182" s="23" t="s">
        <v>44</v>
      </c>
      <c r="B182" s="13" t="s">
        <v>54</v>
      </c>
      <c r="C182" s="24" t="s">
        <v>83</v>
      </c>
      <c r="D182" s="18" t="s">
        <v>79</v>
      </c>
      <c r="E182" s="19">
        <f>'приложение 4'!E220</f>
        <v>0</v>
      </c>
      <c r="F182" s="19">
        <f>'приложение 4'!F220</f>
        <v>0</v>
      </c>
      <c r="G182" s="19">
        <f>'приложение 4'!G220</f>
        <v>0</v>
      </c>
      <c r="H182" s="19">
        <f>'приложение 4'!H220</f>
        <v>0</v>
      </c>
      <c r="I182" s="19">
        <f>'приложение 4'!I220</f>
        <v>0</v>
      </c>
      <c r="J182" s="19">
        <f>'приложение 4'!J220</f>
        <v>0</v>
      </c>
      <c r="K182" s="19">
        <f>'приложение 4'!K220</f>
        <v>0</v>
      </c>
      <c r="L182" s="19">
        <f>'приложение 4'!L220</f>
        <v>0</v>
      </c>
      <c r="M182" s="19">
        <f t="shared" si="8"/>
        <v>0</v>
      </c>
      <c r="N182" s="20"/>
    </row>
    <row r="183" spans="1:14" s="2" customFormat="1" ht="93.75" x14ac:dyDescent="0.25">
      <c r="A183" s="13" t="s">
        <v>45</v>
      </c>
      <c r="B183" s="13" t="s">
        <v>54</v>
      </c>
      <c r="C183" s="14" t="s">
        <v>62</v>
      </c>
      <c r="D183" s="18" t="s">
        <v>79</v>
      </c>
      <c r="E183" s="19">
        <f>'приложение 4'!E224</f>
        <v>0</v>
      </c>
      <c r="F183" s="19">
        <f>'приложение 4'!F224</f>
        <v>0</v>
      </c>
      <c r="G183" s="19">
        <f>'приложение 4'!G224</f>
        <v>0</v>
      </c>
      <c r="H183" s="19">
        <f>'приложение 4'!H224</f>
        <v>0</v>
      </c>
      <c r="I183" s="19">
        <f>'приложение 4'!I224</f>
        <v>0</v>
      </c>
      <c r="J183" s="19">
        <f>'приложение 4'!J224</f>
        <v>0</v>
      </c>
      <c r="K183" s="19">
        <f>'приложение 4'!K224</f>
        <v>0</v>
      </c>
      <c r="L183" s="19">
        <f>'приложение 4'!L224</f>
        <v>0</v>
      </c>
      <c r="M183" s="19">
        <f t="shared" si="8"/>
        <v>0</v>
      </c>
      <c r="N183" s="11"/>
    </row>
    <row r="184" spans="1:14" s="21" customFormat="1" ht="112.5" customHeight="1" x14ac:dyDescent="0.25">
      <c r="A184" s="23" t="s">
        <v>46</v>
      </c>
      <c r="B184" s="13" t="s">
        <v>54</v>
      </c>
      <c r="C184" s="35" t="s">
        <v>102</v>
      </c>
      <c r="D184" s="18" t="s">
        <v>79</v>
      </c>
      <c r="E184" s="19">
        <f>'приложение 4'!E228</f>
        <v>0</v>
      </c>
      <c r="F184" s="19">
        <f>'приложение 4'!F228</f>
        <v>0</v>
      </c>
      <c r="G184" s="19">
        <f>'приложение 4'!G228</f>
        <v>0</v>
      </c>
      <c r="H184" s="19">
        <f>'приложение 4'!H228</f>
        <v>0</v>
      </c>
      <c r="I184" s="19">
        <f>'приложение 4'!I228</f>
        <v>0</v>
      </c>
      <c r="J184" s="19">
        <f>'приложение 4'!J228</f>
        <v>0</v>
      </c>
      <c r="K184" s="19">
        <f>'приложение 4'!K228</f>
        <v>0</v>
      </c>
      <c r="L184" s="19">
        <f>'приложение 4'!L228</f>
        <v>0</v>
      </c>
      <c r="M184" s="19">
        <f t="shared" si="8"/>
        <v>0</v>
      </c>
      <c r="N184" s="20"/>
    </row>
    <row r="185" spans="1:14" s="2" customFormat="1" ht="93.75" x14ac:dyDescent="0.25">
      <c r="A185" s="13" t="s">
        <v>47</v>
      </c>
      <c r="B185" s="13" t="s">
        <v>54</v>
      </c>
      <c r="C185" s="37" t="s">
        <v>63</v>
      </c>
      <c r="D185" s="18" t="s">
        <v>79</v>
      </c>
      <c r="E185" s="19">
        <f>'приложение 4'!E232</f>
        <v>0</v>
      </c>
      <c r="F185" s="19">
        <f>'приложение 4'!F232</f>
        <v>44.997999999999998</v>
      </c>
      <c r="G185" s="19">
        <f>'приложение 4'!G232</f>
        <v>544.37900000000002</v>
      </c>
      <c r="H185" s="19">
        <f>'приложение 4'!H232</f>
        <v>609.25</v>
      </c>
      <c r="I185" s="19">
        <f>'приложение 4'!I232</f>
        <v>534.93399999999997</v>
      </c>
      <c r="J185" s="19">
        <f>'приложение 4'!J232</f>
        <v>688.7</v>
      </c>
      <c r="K185" s="19">
        <f>'приложение 4'!K232</f>
        <v>688.7</v>
      </c>
      <c r="L185" s="19">
        <f>'приложение 4'!L232</f>
        <v>688.7</v>
      </c>
      <c r="M185" s="19">
        <f t="shared" si="8"/>
        <v>3799.6610000000001</v>
      </c>
      <c r="N185" s="11"/>
    </row>
    <row r="186" spans="1:14" s="21" customFormat="1" ht="258.75" customHeight="1" x14ac:dyDescent="0.25">
      <c r="A186" s="13" t="s">
        <v>48</v>
      </c>
      <c r="B186" s="13" t="s">
        <v>54</v>
      </c>
      <c r="C186" s="26" t="s">
        <v>64</v>
      </c>
      <c r="D186" s="18" t="s">
        <v>79</v>
      </c>
      <c r="E186" s="19">
        <f>'приложение 4'!E236</f>
        <v>0</v>
      </c>
      <c r="F186" s="19">
        <f>'приложение 4'!F236</f>
        <v>0</v>
      </c>
      <c r="G186" s="19">
        <f>'приложение 4'!G236</f>
        <v>9.3000000000000007</v>
      </c>
      <c r="H186" s="19">
        <f>'приложение 4'!H236</f>
        <v>12.4</v>
      </c>
      <c r="I186" s="19">
        <f>'приложение 4'!I236</f>
        <v>0</v>
      </c>
      <c r="J186" s="19">
        <f>'приложение 4'!J236</f>
        <v>0</v>
      </c>
      <c r="K186" s="19">
        <f>'приложение 4'!K236</f>
        <v>0</v>
      </c>
      <c r="L186" s="19">
        <f>'приложение 4'!L236</f>
        <v>0</v>
      </c>
      <c r="M186" s="19">
        <f t="shared" si="8"/>
        <v>21.700000000000003</v>
      </c>
      <c r="N186" s="20"/>
    </row>
    <row r="187" spans="1:14" s="21" customFormat="1" ht="228.75" customHeight="1" x14ac:dyDescent="0.25">
      <c r="A187" s="13" t="s">
        <v>49</v>
      </c>
      <c r="B187" s="13" t="s">
        <v>54</v>
      </c>
      <c r="C187" s="26" t="s">
        <v>84</v>
      </c>
      <c r="D187" s="18" t="s">
        <v>79</v>
      </c>
      <c r="E187" s="19">
        <f>'приложение 4'!E240</f>
        <v>0</v>
      </c>
      <c r="F187" s="19">
        <f>'приложение 4'!F240</f>
        <v>0</v>
      </c>
      <c r="G187" s="19">
        <f>'приложение 4'!G240</f>
        <v>0</v>
      </c>
      <c r="H187" s="19">
        <f>'приложение 4'!H240</f>
        <v>0</v>
      </c>
      <c r="I187" s="19">
        <f>'приложение 4'!I240</f>
        <v>12.4</v>
      </c>
      <c r="J187" s="19">
        <f>'приложение 4'!J240</f>
        <v>3.1</v>
      </c>
      <c r="K187" s="19">
        <f>'приложение 4'!K240</f>
        <v>0</v>
      </c>
      <c r="L187" s="19">
        <f>'приложение 4'!L240</f>
        <v>0</v>
      </c>
      <c r="M187" s="19">
        <f t="shared" si="8"/>
        <v>15.5</v>
      </c>
      <c r="N187" s="20"/>
    </row>
    <row r="188" spans="1:14" s="21" customFormat="1" ht="20.25" hidden="1" customHeight="1" x14ac:dyDescent="0.25">
      <c r="A188" s="47" t="s">
        <v>50</v>
      </c>
      <c r="B188" s="47" t="s">
        <v>54</v>
      </c>
      <c r="C188" s="51"/>
      <c r="D188" s="18" t="s">
        <v>79</v>
      </c>
      <c r="E188" s="19"/>
      <c r="F188" s="19"/>
      <c r="G188" s="19"/>
      <c r="H188" s="19"/>
      <c r="I188" s="19"/>
      <c r="J188" s="19"/>
      <c r="K188" s="19"/>
      <c r="L188" s="19"/>
      <c r="M188" s="19">
        <f t="shared" si="8"/>
        <v>0</v>
      </c>
      <c r="N188" s="20"/>
    </row>
    <row r="189" spans="1:14" s="2" customFormat="1" ht="93.75" hidden="1" x14ac:dyDescent="0.25">
      <c r="A189" s="47"/>
      <c r="B189" s="47"/>
      <c r="C189" s="52"/>
      <c r="D189" s="18" t="s">
        <v>79</v>
      </c>
      <c r="E189" s="15"/>
      <c r="F189" s="15"/>
      <c r="G189" s="15"/>
      <c r="H189" s="15"/>
      <c r="I189" s="15"/>
      <c r="J189" s="15"/>
      <c r="K189" s="15"/>
      <c r="L189" s="15"/>
      <c r="M189" s="19">
        <f t="shared" si="8"/>
        <v>0</v>
      </c>
      <c r="N189" s="11"/>
    </row>
    <row r="190" spans="1:14" s="2" customFormat="1" ht="93.75" hidden="1" x14ac:dyDescent="0.25">
      <c r="A190" s="47"/>
      <c r="B190" s="47"/>
      <c r="C190" s="52"/>
      <c r="D190" s="18" t="s">
        <v>79</v>
      </c>
      <c r="E190" s="15"/>
      <c r="F190" s="15"/>
      <c r="G190" s="15"/>
      <c r="H190" s="15"/>
      <c r="I190" s="15"/>
      <c r="J190" s="15"/>
      <c r="K190" s="15"/>
      <c r="L190" s="15"/>
      <c r="M190" s="19">
        <f t="shared" si="8"/>
        <v>0</v>
      </c>
      <c r="N190" s="11"/>
    </row>
    <row r="191" spans="1:14" s="2" customFormat="1" ht="93.75" hidden="1" x14ac:dyDescent="0.25">
      <c r="A191" s="47"/>
      <c r="B191" s="47"/>
      <c r="C191" s="53"/>
      <c r="D191" s="18" t="s">
        <v>79</v>
      </c>
      <c r="E191" s="15"/>
      <c r="F191" s="15"/>
      <c r="G191" s="15"/>
      <c r="H191" s="15"/>
      <c r="I191" s="15"/>
      <c r="J191" s="15"/>
      <c r="K191" s="15"/>
      <c r="L191" s="15"/>
      <c r="M191" s="19">
        <f t="shared" si="8"/>
        <v>0</v>
      </c>
      <c r="N191" s="11"/>
    </row>
    <row r="192" spans="1:14" s="2" customFormat="1" ht="93.75" x14ac:dyDescent="0.25">
      <c r="A192" s="13" t="s">
        <v>50</v>
      </c>
      <c r="B192" s="13" t="s">
        <v>54</v>
      </c>
      <c r="C192" s="14" t="s">
        <v>65</v>
      </c>
      <c r="D192" s="18" t="s">
        <v>79</v>
      </c>
      <c r="E192" s="19">
        <f>'приложение 4'!E248</f>
        <v>0</v>
      </c>
      <c r="F192" s="19">
        <f>'приложение 4'!F248</f>
        <v>0</v>
      </c>
      <c r="G192" s="19">
        <f>'приложение 4'!G248</f>
        <v>0</v>
      </c>
      <c r="H192" s="19">
        <f>'приложение 4'!H248</f>
        <v>6.1</v>
      </c>
      <c r="I192" s="19">
        <f>'приложение 4'!I248</f>
        <v>0</v>
      </c>
      <c r="J192" s="19">
        <f>'приложение 4'!J248</f>
        <v>0</v>
      </c>
      <c r="K192" s="19">
        <f>'приложение 4'!K248</f>
        <v>0</v>
      </c>
      <c r="L192" s="19">
        <f>'приложение 4'!L248</f>
        <v>0</v>
      </c>
      <c r="M192" s="19">
        <f t="shared" si="8"/>
        <v>6.1</v>
      </c>
      <c r="N192" s="11"/>
    </row>
    <row r="193" spans="1:14" s="2" customFormat="1" ht="105" customHeight="1" x14ac:dyDescent="0.25">
      <c r="A193" s="13" t="s">
        <v>67</v>
      </c>
      <c r="B193" s="13" t="s">
        <v>54</v>
      </c>
      <c r="C193" s="14" t="s">
        <v>66</v>
      </c>
      <c r="D193" s="18" t="s">
        <v>79</v>
      </c>
      <c r="E193" s="19">
        <f>'приложение 4'!E252</f>
        <v>0</v>
      </c>
      <c r="F193" s="19">
        <f>'приложение 4'!F252</f>
        <v>0</v>
      </c>
      <c r="G193" s="19">
        <f>'приложение 4'!G252</f>
        <v>0</v>
      </c>
      <c r="H193" s="19">
        <f>'приложение 4'!H252</f>
        <v>0</v>
      </c>
      <c r="I193" s="19">
        <f>'приложение 4'!I252</f>
        <v>19.097999999999999</v>
      </c>
      <c r="J193" s="19">
        <f>'приложение 4'!J252</f>
        <v>0</v>
      </c>
      <c r="K193" s="19">
        <f>'приложение 4'!K252</f>
        <v>0</v>
      </c>
      <c r="L193" s="19">
        <f>'приложение 4'!L252</f>
        <v>0</v>
      </c>
      <c r="M193" s="19">
        <f t="shared" si="8"/>
        <v>19.097999999999999</v>
      </c>
      <c r="N193" s="11"/>
    </row>
    <row r="194" spans="1:14" s="21" customFormat="1" ht="93.75" x14ac:dyDescent="0.25">
      <c r="A194" s="23" t="s">
        <v>68</v>
      </c>
      <c r="B194" s="13" t="s">
        <v>54</v>
      </c>
      <c r="C194" s="14" t="s">
        <v>85</v>
      </c>
      <c r="D194" s="18" t="s">
        <v>79</v>
      </c>
      <c r="E194" s="19">
        <f>'приложение 4'!E256</f>
        <v>0</v>
      </c>
      <c r="F194" s="19">
        <f>'приложение 4'!F256</f>
        <v>0</v>
      </c>
      <c r="G194" s="19">
        <f>'приложение 4'!G256</f>
        <v>0</v>
      </c>
      <c r="H194" s="19">
        <f>'приложение 4'!H256</f>
        <v>0</v>
      </c>
      <c r="I194" s="19">
        <f>'приложение 4'!I256</f>
        <v>0</v>
      </c>
      <c r="J194" s="19">
        <f>'приложение 4'!J256</f>
        <v>18.8</v>
      </c>
      <c r="K194" s="19">
        <f>'приложение 4'!K256</f>
        <v>18.8</v>
      </c>
      <c r="L194" s="19">
        <f>'приложение 4'!L256</f>
        <v>167</v>
      </c>
      <c r="M194" s="19">
        <f t="shared" si="8"/>
        <v>204.6</v>
      </c>
      <c r="N194" s="20"/>
    </row>
    <row r="195" spans="1:14" s="2" customFormat="1" ht="243.75" x14ac:dyDescent="0.25">
      <c r="A195" s="13" t="s">
        <v>71</v>
      </c>
      <c r="B195" s="13" t="s">
        <v>54</v>
      </c>
      <c r="C195" s="26" t="s">
        <v>69</v>
      </c>
      <c r="D195" s="18" t="s">
        <v>79</v>
      </c>
      <c r="E195" s="19">
        <f>'приложение 4'!E260</f>
        <v>0</v>
      </c>
      <c r="F195" s="19">
        <f>'приложение 4'!F260</f>
        <v>0</v>
      </c>
      <c r="G195" s="19">
        <f>'приложение 4'!G260</f>
        <v>0</v>
      </c>
      <c r="H195" s="19">
        <f>'приложение 4'!H260</f>
        <v>0</v>
      </c>
      <c r="I195" s="19">
        <f>'приложение 4'!I260</f>
        <v>2.2999999999999998</v>
      </c>
      <c r="J195" s="19">
        <f>'приложение 4'!J260</f>
        <v>0</v>
      </c>
      <c r="K195" s="19">
        <f>'приложение 4'!K260</f>
        <v>0</v>
      </c>
      <c r="L195" s="19">
        <f>'приложение 4'!L260</f>
        <v>0</v>
      </c>
      <c r="M195" s="19">
        <f t="shared" si="8"/>
        <v>2.2999999999999998</v>
      </c>
      <c r="N195" s="11"/>
    </row>
    <row r="196" spans="1:14" s="2" customFormat="1" ht="232.5" customHeight="1" x14ac:dyDescent="0.25">
      <c r="A196" s="13" t="s">
        <v>72</v>
      </c>
      <c r="B196" s="13" t="s">
        <v>54</v>
      </c>
      <c r="C196" s="26" t="s">
        <v>70</v>
      </c>
      <c r="D196" s="18" t="s">
        <v>79</v>
      </c>
      <c r="E196" s="19">
        <f>'приложение 4'!E264</f>
        <v>0</v>
      </c>
      <c r="F196" s="19">
        <f>'приложение 4'!F264</f>
        <v>0</v>
      </c>
      <c r="G196" s="19">
        <f>'приложение 4'!G264</f>
        <v>0</v>
      </c>
      <c r="H196" s="19">
        <f>'приложение 4'!H264</f>
        <v>0</v>
      </c>
      <c r="I196" s="19">
        <f>'приложение 4'!I264</f>
        <v>58.2</v>
      </c>
      <c r="J196" s="19">
        <f>'приложение 4'!J264</f>
        <v>0</v>
      </c>
      <c r="K196" s="19">
        <f>'приложение 4'!K264</f>
        <v>0</v>
      </c>
      <c r="L196" s="19">
        <f>'приложение 4'!L264</f>
        <v>0</v>
      </c>
      <c r="M196" s="19">
        <f t="shared" si="8"/>
        <v>58.2</v>
      </c>
      <c r="N196" s="11"/>
    </row>
    <row r="197" spans="1:14" s="2" customFormat="1" ht="93.75" x14ac:dyDescent="0.25">
      <c r="A197" s="13" t="s">
        <v>86</v>
      </c>
      <c r="B197" s="13" t="s">
        <v>54</v>
      </c>
      <c r="C197" s="26" t="s">
        <v>73</v>
      </c>
      <c r="D197" s="18" t="s">
        <v>79</v>
      </c>
      <c r="E197" s="19">
        <f>'приложение 4'!E268</f>
        <v>0</v>
      </c>
      <c r="F197" s="19">
        <f>'приложение 4'!F268</f>
        <v>0</v>
      </c>
      <c r="G197" s="19">
        <f>'приложение 4'!G268</f>
        <v>0</v>
      </c>
      <c r="H197" s="19">
        <f>'приложение 4'!H268</f>
        <v>0</v>
      </c>
      <c r="I197" s="19">
        <f>'приложение 4'!I268</f>
        <v>22.812000000000001</v>
      </c>
      <c r="J197" s="19">
        <f>'приложение 4'!J268</f>
        <v>0</v>
      </c>
      <c r="K197" s="19">
        <f>'приложение 4'!K268</f>
        <v>0</v>
      </c>
      <c r="L197" s="19">
        <f>'приложение 4'!L268</f>
        <v>0</v>
      </c>
      <c r="M197" s="19">
        <f t="shared" si="8"/>
        <v>22.812000000000001</v>
      </c>
      <c r="N197" s="11"/>
    </row>
    <row r="198" spans="1:14" s="2" customFormat="1" ht="93.75" x14ac:dyDescent="0.25">
      <c r="A198" s="13" t="s">
        <v>87</v>
      </c>
      <c r="B198" s="13" t="s">
        <v>54</v>
      </c>
      <c r="C198" s="26" t="s">
        <v>74</v>
      </c>
      <c r="D198" s="18" t="s">
        <v>79</v>
      </c>
      <c r="E198" s="19">
        <f>'приложение 4'!E272</f>
        <v>0</v>
      </c>
      <c r="F198" s="19">
        <f>'приложение 4'!F272</f>
        <v>0</v>
      </c>
      <c r="G198" s="19">
        <f>'приложение 4'!G272</f>
        <v>0</v>
      </c>
      <c r="H198" s="19">
        <f>'приложение 4'!H272</f>
        <v>0</v>
      </c>
      <c r="I198" s="19">
        <f>'приложение 4'!I272</f>
        <v>7.0880000000000001</v>
      </c>
      <c r="J198" s="19">
        <f>'приложение 4'!J272</f>
        <v>0</v>
      </c>
      <c r="K198" s="19">
        <f>'приложение 4'!K272</f>
        <v>0</v>
      </c>
      <c r="L198" s="19">
        <f>'приложение 4'!L272</f>
        <v>0</v>
      </c>
      <c r="M198" s="19">
        <f t="shared" si="8"/>
        <v>7.0880000000000001</v>
      </c>
      <c r="N198" s="11"/>
    </row>
    <row r="199" spans="1:14" s="2" customFormat="1" ht="105" customHeight="1" x14ac:dyDescent="0.25">
      <c r="A199" s="36" t="s">
        <v>88</v>
      </c>
      <c r="B199" s="36" t="s">
        <v>54</v>
      </c>
      <c r="C199" s="39" t="s">
        <v>103</v>
      </c>
      <c r="D199" s="38" t="str">
        <f t="shared" ref="D199:M199" si="9">D200</f>
        <v>Управление образования администрации Вятскополянского района</v>
      </c>
      <c r="E199" s="19">
        <f t="shared" si="9"/>
        <v>0</v>
      </c>
      <c r="F199" s="19">
        <f t="shared" si="9"/>
        <v>0</v>
      </c>
      <c r="G199" s="19">
        <f t="shared" si="9"/>
        <v>0</v>
      </c>
      <c r="H199" s="19">
        <f t="shared" si="9"/>
        <v>0</v>
      </c>
      <c r="I199" s="19">
        <f t="shared" si="9"/>
        <v>0</v>
      </c>
      <c r="J199" s="19">
        <f t="shared" si="9"/>
        <v>0</v>
      </c>
      <c r="K199" s="19">
        <f t="shared" si="9"/>
        <v>0</v>
      </c>
      <c r="L199" s="19">
        <f t="shared" si="9"/>
        <v>0</v>
      </c>
      <c r="M199" s="19">
        <f t="shared" si="9"/>
        <v>0</v>
      </c>
      <c r="N199" s="11"/>
    </row>
    <row r="200" spans="1:14" ht="93.75" hidden="1" x14ac:dyDescent="0.25">
      <c r="A200" s="13" t="s">
        <v>105</v>
      </c>
      <c r="B200" s="13" t="s">
        <v>54</v>
      </c>
      <c r="C200" s="39" t="s">
        <v>104</v>
      </c>
      <c r="D200" s="18" t="s">
        <v>79</v>
      </c>
      <c r="E200" s="19">
        <f>'приложение 4'!E276</f>
        <v>0</v>
      </c>
      <c r="F200" s="19">
        <f>'приложение 4'!F276</f>
        <v>0</v>
      </c>
      <c r="G200" s="19">
        <f>'приложение 4'!G276</f>
        <v>0</v>
      </c>
      <c r="H200" s="19">
        <f>'приложение 4'!H276</f>
        <v>0</v>
      </c>
      <c r="I200" s="19">
        <f>'приложение 4'!I276</f>
        <v>0</v>
      </c>
      <c r="J200" s="19"/>
      <c r="K200" s="19">
        <f>'приложение 4'!K276</f>
        <v>0</v>
      </c>
      <c r="L200" s="19">
        <f>'приложение 4'!L276</f>
        <v>0</v>
      </c>
      <c r="M200" s="19"/>
    </row>
    <row r="201" spans="1:14" ht="14.25" customHeight="1" x14ac:dyDescent="0.3">
      <c r="A201" s="27"/>
      <c r="B201" s="27"/>
      <c r="C201" s="28"/>
      <c r="D201" s="28"/>
      <c r="E201" s="29"/>
      <c r="F201" s="29"/>
      <c r="G201" s="29"/>
      <c r="H201" s="29"/>
    </row>
    <row r="202" spans="1:14" ht="14.25" customHeight="1" x14ac:dyDescent="0.3">
      <c r="A202" s="27"/>
      <c r="B202" s="27"/>
      <c r="C202" s="28"/>
      <c r="D202" s="28"/>
      <c r="E202" s="29"/>
      <c r="F202" s="29"/>
      <c r="G202" s="29"/>
      <c r="H202" s="29"/>
    </row>
    <row r="203" spans="1:14" ht="14.25" customHeight="1" x14ac:dyDescent="0.25">
      <c r="A203" s="27"/>
      <c r="B203" s="27"/>
      <c r="C203" s="28"/>
      <c r="D203" s="28"/>
      <c r="E203" s="29"/>
      <c r="F203" s="29"/>
      <c r="G203" s="29"/>
      <c r="H203" s="29"/>
      <c r="I203" s="29"/>
      <c r="J203" s="29"/>
      <c r="K203" s="29"/>
      <c r="L203" s="29"/>
      <c r="M203" s="29"/>
    </row>
    <row r="204" spans="1:14" ht="14.25" customHeight="1" x14ac:dyDescent="0.3">
      <c r="A204" s="27"/>
      <c r="B204" s="27"/>
      <c r="C204" s="28"/>
      <c r="D204" s="28"/>
      <c r="E204" s="29"/>
      <c r="F204" s="29"/>
      <c r="G204" s="29"/>
      <c r="H204" s="29"/>
    </row>
    <row r="205" spans="1:14" ht="14.25" customHeight="1" x14ac:dyDescent="0.3">
      <c r="A205" s="27"/>
      <c r="B205" s="27"/>
      <c r="C205" s="28"/>
      <c r="D205" s="28"/>
      <c r="E205" s="29"/>
      <c r="F205" s="29"/>
      <c r="G205" s="29"/>
      <c r="H205" s="29"/>
    </row>
    <row r="206" spans="1:14" ht="14.25" customHeight="1" x14ac:dyDescent="0.3">
      <c r="A206" s="27"/>
      <c r="B206" s="27"/>
      <c r="C206" s="28"/>
      <c r="D206" s="28"/>
      <c r="E206" s="29"/>
      <c r="F206" s="29"/>
      <c r="G206" s="29"/>
      <c r="H206" s="29"/>
    </row>
    <row r="207" spans="1:14" ht="14.25" customHeight="1" x14ac:dyDescent="0.3">
      <c r="A207" s="27"/>
      <c r="B207" s="27"/>
      <c r="C207" s="28"/>
      <c r="D207" s="28"/>
      <c r="E207" s="29"/>
      <c r="F207" s="29"/>
      <c r="G207" s="29"/>
      <c r="H207" s="29"/>
    </row>
    <row r="208" spans="1:14" ht="14.25" customHeight="1" x14ac:dyDescent="0.3">
      <c r="A208" s="27"/>
      <c r="B208" s="27"/>
      <c r="C208" s="28"/>
      <c r="D208" s="28"/>
      <c r="E208" s="29"/>
      <c r="F208" s="29"/>
      <c r="G208" s="29"/>
      <c r="H208" s="29"/>
    </row>
    <row r="209" spans="1:8" ht="14.25" customHeight="1" x14ac:dyDescent="0.3">
      <c r="A209" s="27"/>
      <c r="B209" s="27"/>
      <c r="C209" s="28"/>
      <c r="D209" s="28"/>
      <c r="E209" s="29"/>
      <c r="F209" s="29"/>
      <c r="G209" s="29"/>
      <c r="H209" s="29"/>
    </row>
    <row r="210" spans="1:8" ht="14.25" customHeight="1" x14ac:dyDescent="0.3">
      <c r="A210" s="27"/>
      <c r="B210" s="27"/>
      <c r="C210" s="28"/>
      <c r="D210" s="28"/>
      <c r="E210" s="29"/>
      <c r="F210" s="29"/>
      <c r="G210" s="29"/>
      <c r="H210" s="29"/>
    </row>
    <row r="211" spans="1:8" ht="14.25" customHeight="1" x14ac:dyDescent="0.3">
      <c r="A211" s="27"/>
      <c r="B211" s="27"/>
      <c r="C211" s="28"/>
      <c r="D211" s="28"/>
      <c r="E211" s="29"/>
      <c r="F211" s="29"/>
      <c r="G211" s="29"/>
      <c r="H211" s="29"/>
    </row>
    <row r="212" spans="1:8" ht="14.25" customHeight="1" x14ac:dyDescent="0.3">
      <c r="A212" s="27"/>
      <c r="B212" s="27"/>
      <c r="C212" s="28"/>
      <c r="D212" s="28"/>
      <c r="E212" s="29"/>
      <c r="F212" s="29"/>
      <c r="G212" s="29"/>
      <c r="H212" s="29"/>
    </row>
    <row r="213" spans="1:8" ht="14.25" customHeight="1" x14ac:dyDescent="0.3">
      <c r="A213" s="27"/>
      <c r="B213" s="27"/>
      <c r="C213" s="28"/>
      <c r="D213" s="28"/>
      <c r="E213" s="29"/>
      <c r="F213" s="29"/>
      <c r="G213" s="29"/>
      <c r="H213" s="29"/>
    </row>
    <row r="214" spans="1:8" ht="14.25" customHeight="1" x14ac:dyDescent="0.3">
      <c r="A214" s="27"/>
      <c r="B214" s="27"/>
      <c r="C214" s="28"/>
      <c r="D214" s="28"/>
      <c r="E214" s="29"/>
      <c r="F214" s="29"/>
      <c r="G214" s="29"/>
      <c r="H214" s="29"/>
    </row>
    <row r="215" spans="1:8" ht="14.25" customHeight="1" x14ac:dyDescent="0.3">
      <c r="A215" s="27"/>
      <c r="B215" s="27"/>
      <c r="C215" s="28"/>
      <c r="D215" s="28"/>
      <c r="E215" s="29"/>
      <c r="F215" s="29"/>
      <c r="G215" s="29"/>
      <c r="H215" s="29"/>
    </row>
    <row r="216" spans="1:8" ht="14.25" customHeight="1" x14ac:dyDescent="0.3">
      <c r="A216" s="27"/>
      <c r="B216" s="27"/>
      <c r="C216" s="28"/>
      <c r="D216" s="28"/>
      <c r="E216" s="29"/>
      <c r="F216" s="29"/>
      <c r="G216" s="29"/>
      <c r="H216" s="29"/>
    </row>
    <row r="217" spans="1:8" ht="16.5" customHeight="1" x14ac:dyDescent="0.3">
      <c r="C217" s="28"/>
    </row>
    <row r="218" spans="1:8" ht="27" customHeight="1" x14ac:dyDescent="0.3">
      <c r="C218" s="28"/>
    </row>
    <row r="219" spans="1:8" hidden="1" x14ac:dyDescent="0.3"/>
    <row r="220" spans="1:8" hidden="1" x14ac:dyDescent="0.3"/>
    <row r="221" spans="1:8" ht="42" customHeight="1" x14ac:dyDescent="0.3"/>
    <row r="222" spans="1:8" hidden="1" x14ac:dyDescent="0.3"/>
    <row r="223" spans="1:8" hidden="1" x14ac:dyDescent="0.3"/>
    <row r="224" spans="1:8" hidden="1" x14ac:dyDescent="0.3"/>
    <row r="225" spans="1:3" ht="42" customHeight="1" x14ac:dyDescent="0.3"/>
    <row r="227" spans="1:3" ht="21" customHeight="1" x14ac:dyDescent="0.3">
      <c r="A227" s="3"/>
      <c r="B227" s="3"/>
      <c r="C227" s="7"/>
    </row>
    <row r="228" spans="1:3" x14ac:dyDescent="0.3">
      <c r="A228" s="3"/>
      <c r="B228" s="3"/>
    </row>
  </sheetData>
  <mergeCells count="71">
    <mergeCell ref="C142:C148"/>
    <mergeCell ref="C138:C141"/>
    <mergeCell ref="A142:A148"/>
    <mergeCell ref="A138:A141"/>
    <mergeCell ref="A188:A191"/>
    <mergeCell ref="B188:B191"/>
    <mergeCell ref="C188:C191"/>
    <mergeCell ref="A171:A173"/>
    <mergeCell ref="B171:B173"/>
    <mergeCell ref="C171:C173"/>
    <mergeCell ref="A149:A155"/>
    <mergeCell ref="C149:C155"/>
    <mergeCell ref="A156:A162"/>
    <mergeCell ref="C156:C162"/>
    <mergeCell ref="A163:A169"/>
    <mergeCell ref="C163:C169"/>
    <mergeCell ref="A103:A109"/>
    <mergeCell ref="C103:C109"/>
    <mergeCell ref="A131:A137"/>
    <mergeCell ref="C131:C137"/>
    <mergeCell ref="A110:A116"/>
    <mergeCell ref="C110:C116"/>
    <mergeCell ref="A117:A123"/>
    <mergeCell ref="C117:C123"/>
    <mergeCell ref="A124:A130"/>
    <mergeCell ref="C124:C130"/>
    <mergeCell ref="A82:A88"/>
    <mergeCell ref="C82:C88"/>
    <mergeCell ref="A89:A95"/>
    <mergeCell ref="C89:C95"/>
    <mergeCell ref="A96:A102"/>
    <mergeCell ref="C96:C102"/>
    <mergeCell ref="A61:A67"/>
    <mergeCell ref="C61:C67"/>
    <mergeCell ref="A68:A74"/>
    <mergeCell ref="C68:C74"/>
    <mergeCell ref="A75:A81"/>
    <mergeCell ref="C75:C81"/>
    <mergeCell ref="A40:A46"/>
    <mergeCell ref="C40:C46"/>
    <mergeCell ref="A47:A53"/>
    <mergeCell ref="C47:C53"/>
    <mergeCell ref="A54:A60"/>
    <mergeCell ref="C54:C60"/>
    <mergeCell ref="J10:J11"/>
    <mergeCell ref="K10:K11"/>
    <mergeCell ref="A26:A32"/>
    <mergeCell ref="C26:C32"/>
    <mergeCell ref="A33:A39"/>
    <mergeCell ref="C33:C39"/>
    <mergeCell ref="A12:A18"/>
    <mergeCell ref="C12:C18"/>
    <mergeCell ref="A19:A25"/>
    <mergeCell ref="C19:C25"/>
    <mergeCell ref="F10:F11"/>
    <mergeCell ref="J1:K1"/>
    <mergeCell ref="J2:M2"/>
    <mergeCell ref="A6:K6"/>
    <mergeCell ref="C7:I7"/>
    <mergeCell ref="A9:A11"/>
    <mergeCell ref="B9:B11"/>
    <mergeCell ref="C9:C11"/>
    <mergeCell ref="D9:D11"/>
    <mergeCell ref="E9:M9"/>
    <mergeCell ref="E10:E11"/>
    <mergeCell ref="C5:M5"/>
    <mergeCell ref="L10:L11"/>
    <mergeCell ref="M10:M11"/>
    <mergeCell ref="G10:G11"/>
    <mergeCell ref="H10:H11"/>
    <mergeCell ref="I10:I11"/>
  </mergeCells>
  <pageMargins left="0.70866141732283472" right="0.70866141732283472" top="0.74803149606299213" bottom="0.74803149606299213" header="0.31496062992125984" footer="0.31496062992125984"/>
  <pageSetup paperSize="9" scale="44"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60A3D-370E-4779-8024-112396B76B3E}">
  <dimension ref="A1:S304"/>
  <sheetViews>
    <sheetView tabSelected="1" topLeftCell="A184" zoomScale="80" zoomScaleNormal="80" workbookViewId="0">
      <selection activeCell="D188" sqref="D188"/>
    </sheetView>
  </sheetViews>
  <sheetFormatPr defaultRowHeight="18.75" x14ac:dyDescent="0.3"/>
  <cols>
    <col min="1" max="1" width="8.42578125" style="1" customWidth="1"/>
    <col min="2" max="2" width="18.7109375" style="1" customWidth="1"/>
    <col min="3" max="3" width="73.140625" style="2" customWidth="1"/>
    <col min="4" max="4" width="25.140625" style="3" customWidth="1"/>
    <col min="5" max="5" width="16.7109375" style="4" customWidth="1"/>
    <col min="6" max="6" width="17" style="4" customWidth="1"/>
    <col min="7" max="7" width="17.7109375" style="4" customWidth="1"/>
    <col min="8" max="8" width="15.5703125" style="4" customWidth="1"/>
    <col min="9" max="9" width="16.28515625" style="6" customWidth="1"/>
    <col min="10" max="10" width="15.42578125" style="6" customWidth="1"/>
    <col min="11" max="11" width="17.7109375" style="6" customWidth="1"/>
    <col min="12" max="12" width="16.7109375" style="6" customWidth="1"/>
    <col min="13" max="13" width="20" style="6" customWidth="1"/>
    <col min="14" max="15" width="9.140625" style="3"/>
    <col min="16" max="16" width="28.42578125" style="3" bestFit="1" customWidth="1"/>
    <col min="17" max="17" width="9.140625" style="3"/>
    <col min="18" max="18" width="16.5703125" style="3" customWidth="1"/>
    <col min="19" max="16384" width="9.140625" style="3"/>
  </cols>
  <sheetData>
    <row r="1" spans="1:14" ht="37.5" customHeight="1" x14ac:dyDescent="0.3">
      <c r="F1" s="5"/>
      <c r="G1" s="5"/>
      <c r="H1" s="5"/>
      <c r="J1" s="45" t="s">
        <v>78</v>
      </c>
      <c r="K1" s="45"/>
      <c r="L1" s="7"/>
    </row>
    <row r="2" spans="1:14" x14ac:dyDescent="0.3">
      <c r="E2" s="8"/>
      <c r="F2" s="8"/>
      <c r="G2" s="8"/>
      <c r="H2" s="8"/>
      <c r="J2" s="45" t="s">
        <v>51</v>
      </c>
      <c r="K2" s="45"/>
      <c r="L2" s="45"/>
      <c r="M2" s="45"/>
    </row>
    <row r="3" spans="1:14" x14ac:dyDescent="0.3">
      <c r="E3" s="8"/>
      <c r="F3" s="8"/>
      <c r="G3" s="8"/>
      <c r="H3" s="8"/>
    </row>
    <row r="4" spans="1:14" x14ac:dyDescent="0.3">
      <c r="E4" s="8"/>
      <c r="F4" s="8"/>
      <c r="G4" s="8"/>
      <c r="H4" s="8"/>
      <c r="M4" s="9"/>
    </row>
    <row r="6" spans="1:14" s="33" customFormat="1" ht="27.75" x14ac:dyDescent="0.4">
      <c r="A6" s="57" t="s">
        <v>75</v>
      </c>
      <c r="B6" s="57"/>
      <c r="C6" s="57"/>
      <c r="D6" s="57"/>
      <c r="E6" s="57"/>
      <c r="F6" s="57"/>
      <c r="G6" s="57"/>
      <c r="H6" s="57"/>
      <c r="I6" s="57"/>
      <c r="J6" s="57"/>
      <c r="K6" s="57"/>
      <c r="L6" s="31"/>
      <c r="M6" s="32"/>
    </row>
    <row r="7" spans="1:14" s="33" customFormat="1" ht="27.75" x14ac:dyDescent="0.4">
      <c r="A7" s="34"/>
      <c r="B7" s="34"/>
      <c r="C7" s="57" t="s">
        <v>76</v>
      </c>
      <c r="D7" s="57"/>
      <c r="E7" s="57"/>
      <c r="F7" s="57"/>
      <c r="G7" s="57"/>
      <c r="H7" s="57"/>
      <c r="I7" s="57"/>
      <c r="J7" s="32"/>
      <c r="K7" s="32"/>
      <c r="L7" s="32"/>
      <c r="M7" s="32"/>
    </row>
    <row r="8" spans="1:14" x14ac:dyDescent="0.3">
      <c r="C8" s="10"/>
    </row>
    <row r="9" spans="1:14" ht="27.75" customHeight="1" x14ac:dyDescent="0.25">
      <c r="A9" s="47" t="s">
        <v>0</v>
      </c>
      <c r="B9" s="47" t="s">
        <v>52</v>
      </c>
      <c r="C9" s="48" t="s">
        <v>1</v>
      </c>
      <c r="D9" s="48" t="s">
        <v>2</v>
      </c>
      <c r="E9" s="47" t="s">
        <v>77</v>
      </c>
      <c r="F9" s="47"/>
      <c r="G9" s="47"/>
      <c r="H9" s="47"/>
      <c r="I9" s="47"/>
      <c r="J9" s="47"/>
      <c r="K9" s="47"/>
      <c r="L9" s="47"/>
      <c r="M9" s="47"/>
    </row>
    <row r="10" spans="1:14" s="12" customFormat="1" ht="26.25" customHeight="1" x14ac:dyDescent="0.25">
      <c r="A10" s="47"/>
      <c r="B10" s="47"/>
      <c r="C10" s="48"/>
      <c r="D10" s="48"/>
      <c r="E10" s="47">
        <v>2019</v>
      </c>
      <c r="F10" s="47" t="s">
        <v>93</v>
      </c>
      <c r="G10" s="47" t="s">
        <v>94</v>
      </c>
      <c r="H10" s="47" t="s">
        <v>95</v>
      </c>
      <c r="I10" s="47" t="s">
        <v>96</v>
      </c>
      <c r="J10" s="47" t="s">
        <v>97</v>
      </c>
      <c r="K10" s="47" t="s">
        <v>98</v>
      </c>
      <c r="L10" s="47" t="s">
        <v>99</v>
      </c>
      <c r="M10" s="47" t="s">
        <v>100</v>
      </c>
      <c r="N10" s="11"/>
    </row>
    <row r="11" spans="1:14" s="2" customFormat="1" ht="96.75" customHeight="1" x14ac:dyDescent="0.25">
      <c r="A11" s="47"/>
      <c r="B11" s="47"/>
      <c r="C11" s="48"/>
      <c r="D11" s="48"/>
      <c r="E11" s="47"/>
      <c r="F11" s="47"/>
      <c r="G11" s="47"/>
      <c r="H11" s="47"/>
      <c r="I11" s="47"/>
      <c r="J11" s="47"/>
      <c r="K11" s="47"/>
      <c r="L11" s="47"/>
      <c r="M11" s="47"/>
      <c r="N11" s="11"/>
    </row>
    <row r="12" spans="1:14" s="2" customFormat="1" ht="15.75" hidden="1" customHeight="1" x14ac:dyDescent="0.25">
      <c r="A12" s="47"/>
      <c r="B12" s="13"/>
      <c r="C12" s="50" t="s">
        <v>3</v>
      </c>
      <c r="D12" s="14" t="s">
        <v>4</v>
      </c>
      <c r="E12" s="15" t="e">
        <f>SUM(E13:E18)</f>
        <v>#REF!</v>
      </c>
      <c r="F12" s="15" t="e">
        <f>SUM(F13:F18)</f>
        <v>#REF!</v>
      </c>
      <c r="G12" s="15" t="e">
        <f t="shared" ref="G12:G18" si="0">F12/E12*100</f>
        <v>#REF!</v>
      </c>
      <c r="H12" s="15" t="e">
        <f t="shared" ref="H12:H18" si="1">E12-F12</f>
        <v>#REF!</v>
      </c>
      <c r="I12" s="16"/>
      <c r="J12" s="40"/>
      <c r="K12" s="16"/>
      <c r="L12" s="16"/>
      <c r="M12" s="16"/>
      <c r="N12" s="11"/>
    </row>
    <row r="13" spans="1:14" s="2" customFormat="1" ht="15.75" hidden="1" customHeight="1" x14ac:dyDescent="0.3">
      <c r="A13" s="47"/>
      <c r="B13" s="13"/>
      <c r="C13" s="50"/>
      <c r="D13" s="14" t="s">
        <v>5</v>
      </c>
      <c r="E13" s="15" t="e">
        <f>E20+E76+E139+#REF!+#REF!</f>
        <v>#REF!</v>
      </c>
      <c r="F13" s="15" t="e">
        <f>F20+F76+F139+#REF!+#REF!</f>
        <v>#REF!</v>
      </c>
      <c r="G13" s="15" t="e">
        <f t="shared" si="0"/>
        <v>#REF!</v>
      </c>
      <c r="H13" s="15" t="e">
        <f t="shared" si="1"/>
        <v>#REF!</v>
      </c>
      <c r="I13" s="17"/>
      <c r="J13" s="17"/>
      <c r="K13" s="17"/>
      <c r="L13" s="17"/>
      <c r="M13" s="17"/>
      <c r="N13" s="11"/>
    </row>
    <row r="14" spans="1:14" s="2" customFormat="1" ht="15.75" hidden="1" customHeight="1" x14ac:dyDescent="0.3">
      <c r="A14" s="47"/>
      <c r="B14" s="13"/>
      <c r="C14" s="50"/>
      <c r="D14" s="14" t="s">
        <v>6</v>
      </c>
      <c r="E14" s="15" t="e">
        <f>E21+E77+E140+#REF!+#REF!</f>
        <v>#REF!</v>
      </c>
      <c r="F14" s="15" t="e">
        <f>F21+F77+F140+#REF!+#REF!</f>
        <v>#REF!</v>
      </c>
      <c r="G14" s="15" t="e">
        <f t="shared" si="0"/>
        <v>#REF!</v>
      </c>
      <c r="H14" s="15" t="e">
        <f t="shared" si="1"/>
        <v>#REF!</v>
      </c>
      <c r="I14" s="17"/>
      <c r="J14" s="17"/>
      <c r="K14" s="17"/>
      <c r="L14" s="17"/>
      <c r="M14" s="17"/>
      <c r="N14" s="11"/>
    </row>
    <row r="15" spans="1:14" s="2" customFormat="1" ht="15.75" hidden="1" customHeight="1" x14ac:dyDescent="0.3">
      <c r="A15" s="47"/>
      <c r="B15" s="13"/>
      <c r="C15" s="50"/>
      <c r="D15" s="14" t="s">
        <v>7</v>
      </c>
      <c r="E15" s="15" t="e">
        <f>E22+E78+E141+#REF!+#REF!</f>
        <v>#REF!</v>
      </c>
      <c r="F15" s="15" t="e">
        <f>F22+F78+F141+#REF!+#REF!</f>
        <v>#REF!</v>
      </c>
      <c r="G15" s="15" t="e">
        <f t="shared" si="0"/>
        <v>#REF!</v>
      </c>
      <c r="H15" s="15" t="e">
        <f t="shared" si="1"/>
        <v>#REF!</v>
      </c>
      <c r="I15" s="17"/>
      <c r="J15" s="17"/>
      <c r="K15" s="17"/>
      <c r="L15" s="17"/>
      <c r="M15" s="17"/>
      <c r="N15" s="11"/>
    </row>
    <row r="16" spans="1:14" s="2" customFormat="1" ht="15.75" hidden="1" customHeight="1" x14ac:dyDescent="0.3">
      <c r="A16" s="47"/>
      <c r="B16" s="13"/>
      <c r="C16" s="50"/>
      <c r="D16" s="14" t="s">
        <v>8</v>
      </c>
      <c r="E16" s="15" t="e">
        <f>E23+E79+E142+#REF!+#REF!</f>
        <v>#REF!</v>
      </c>
      <c r="F16" s="15" t="e">
        <f>F23+F79+F142+#REF!+#REF!</f>
        <v>#REF!</v>
      </c>
      <c r="G16" s="15" t="e">
        <f t="shared" si="0"/>
        <v>#REF!</v>
      </c>
      <c r="H16" s="15" t="e">
        <f t="shared" si="1"/>
        <v>#REF!</v>
      </c>
      <c r="I16" s="17"/>
      <c r="J16" s="17"/>
      <c r="K16" s="17"/>
      <c r="L16" s="17"/>
      <c r="M16" s="17"/>
      <c r="N16" s="11"/>
    </row>
    <row r="17" spans="1:14" s="2" customFormat="1" ht="36.75" hidden="1" customHeight="1" x14ac:dyDescent="0.3">
      <c r="A17" s="47"/>
      <c r="B17" s="13"/>
      <c r="C17" s="50"/>
      <c r="D17" s="14" t="s">
        <v>9</v>
      </c>
      <c r="E17" s="15" t="e">
        <f>E24+E80+E143+#REF!+#REF!</f>
        <v>#REF!</v>
      </c>
      <c r="F17" s="15" t="e">
        <f>F24+F80+F143+#REF!+#REF!</f>
        <v>#REF!</v>
      </c>
      <c r="G17" s="15" t="e">
        <f t="shared" si="0"/>
        <v>#REF!</v>
      </c>
      <c r="H17" s="15" t="e">
        <f t="shared" si="1"/>
        <v>#REF!</v>
      </c>
      <c r="I17" s="17"/>
      <c r="J17" s="17"/>
      <c r="K17" s="17"/>
      <c r="L17" s="17"/>
      <c r="M17" s="17"/>
      <c r="N17" s="11"/>
    </row>
    <row r="18" spans="1:14" s="2" customFormat="1" ht="15.75" hidden="1" customHeight="1" x14ac:dyDescent="0.3">
      <c r="A18" s="47"/>
      <c r="B18" s="13"/>
      <c r="C18" s="50"/>
      <c r="D18" s="14" t="s">
        <v>10</v>
      </c>
      <c r="E18" s="15" t="e">
        <f>E25+E81+E144+#REF!+#REF!</f>
        <v>#REF!</v>
      </c>
      <c r="F18" s="15" t="e">
        <f>F25+F81+F144+#REF!+#REF!</f>
        <v>#REF!</v>
      </c>
      <c r="G18" s="15" t="e">
        <f t="shared" si="0"/>
        <v>#REF!</v>
      </c>
      <c r="H18" s="15" t="e">
        <f t="shared" si="1"/>
        <v>#REF!</v>
      </c>
      <c r="I18" s="17"/>
      <c r="J18" s="17"/>
      <c r="K18" s="17"/>
      <c r="L18" s="17"/>
      <c r="M18" s="17"/>
      <c r="N18" s="11"/>
    </row>
    <row r="19" spans="1:14" s="2" customFormat="1" ht="15.75" hidden="1" customHeight="1" x14ac:dyDescent="0.3">
      <c r="A19" s="47"/>
      <c r="B19" s="13"/>
      <c r="C19" s="50" t="s">
        <v>11</v>
      </c>
      <c r="D19" s="14" t="s">
        <v>4</v>
      </c>
      <c r="E19" s="15">
        <f>SUM(E20:E25)</f>
        <v>21157.065000000002</v>
      </c>
      <c r="F19" s="15">
        <f>SUM(F20:F25)</f>
        <v>13578.768</v>
      </c>
      <c r="G19" s="15">
        <f>F19/E19*100</f>
        <v>64.180773656459436</v>
      </c>
      <c r="H19" s="15">
        <f>E19-F19</f>
        <v>7578.2970000000023</v>
      </c>
      <c r="I19" s="17"/>
      <c r="J19" s="17"/>
      <c r="K19" s="17"/>
      <c r="L19" s="17"/>
      <c r="M19" s="17"/>
      <c r="N19" s="11"/>
    </row>
    <row r="20" spans="1:14" s="2" customFormat="1" ht="15.75" hidden="1" customHeight="1" x14ac:dyDescent="0.3">
      <c r="A20" s="47"/>
      <c r="B20" s="13"/>
      <c r="C20" s="50"/>
      <c r="D20" s="14" t="s">
        <v>5</v>
      </c>
      <c r="E20" s="15">
        <f>E27+E34+E41+E48+E55+E62+E69</f>
        <v>9271.1</v>
      </c>
      <c r="F20" s="15">
        <f>F27+F34+F41+F48+F55+F62+E69</f>
        <v>5403.8760000000002</v>
      </c>
      <c r="G20" s="15">
        <f>F20/E20*100</f>
        <v>58.287322971384192</v>
      </c>
      <c r="H20" s="15">
        <f t="shared" ref="H20:H89" si="2">E20-F20</f>
        <v>3867.2240000000002</v>
      </c>
      <c r="I20" s="17"/>
      <c r="J20" s="17"/>
      <c r="K20" s="17"/>
      <c r="L20" s="17"/>
      <c r="M20" s="17"/>
      <c r="N20" s="11"/>
    </row>
    <row r="21" spans="1:14" s="2" customFormat="1" ht="15.75" hidden="1" customHeight="1" x14ac:dyDescent="0.3">
      <c r="A21" s="47"/>
      <c r="B21" s="13"/>
      <c r="C21" s="50"/>
      <c r="D21" s="14" t="s">
        <v>6</v>
      </c>
      <c r="E21" s="15">
        <f>E28+E35+E42+E49+E56+E63+E70</f>
        <v>11804.3</v>
      </c>
      <c r="F21" s="15">
        <f>F28+F35+F42+F49+F56+F63+F70</f>
        <v>8170.9769999999999</v>
      </c>
      <c r="G21" s="15">
        <f>F21/E21*100</f>
        <v>69.220343434172293</v>
      </c>
      <c r="H21" s="15">
        <f t="shared" si="2"/>
        <v>3633.3229999999994</v>
      </c>
      <c r="I21" s="17"/>
      <c r="J21" s="17"/>
      <c r="K21" s="17"/>
      <c r="L21" s="17"/>
      <c r="M21" s="17"/>
      <c r="N21" s="11"/>
    </row>
    <row r="22" spans="1:14" s="2" customFormat="1" ht="15.75" hidden="1" customHeight="1" x14ac:dyDescent="0.3">
      <c r="A22" s="47"/>
      <c r="B22" s="13"/>
      <c r="C22" s="50"/>
      <c r="D22" s="14" t="s">
        <v>7</v>
      </c>
      <c r="E22" s="15">
        <f t="shared" ref="E22:F25" si="3">E29+E36+E43+E50+E57+E64</f>
        <v>77.734999999999999</v>
      </c>
      <c r="F22" s="15">
        <f t="shared" si="3"/>
        <v>0</v>
      </c>
      <c r="G22" s="15"/>
      <c r="H22" s="15">
        <f t="shared" si="2"/>
        <v>77.734999999999999</v>
      </c>
      <c r="I22" s="17"/>
      <c r="J22" s="17"/>
      <c r="K22" s="17"/>
      <c r="L22" s="17"/>
      <c r="M22" s="17"/>
      <c r="N22" s="11"/>
    </row>
    <row r="23" spans="1:14" s="2" customFormat="1" ht="15.75" hidden="1" customHeight="1" x14ac:dyDescent="0.3">
      <c r="A23" s="47"/>
      <c r="B23" s="13"/>
      <c r="C23" s="50"/>
      <c r="D23" s="14" t="s">
        <v>8</v>
      </c>
      <c r="E23" s="15">
        <f t="shared" si="3"/>
        <v>3.93</v>
      </c>
      <c r="F23" s="15">
        <f t="shared" si="3"/>
        <v>3.915</v>
      </c>
      <c r="G23" s="15"/>
      <c r="H23" s="15">
        <f t="shared" si="2"/>
        <v>1.5000000000000124E-2</v>
      </c>
      <c r="I23" s="17"/>
      <c r="J23" s="17"/>
      <c r="K23" s="17"/>
      <c r="L23" s="17"/>
      <c r="M23" s="17"/>
      <c r="N23" s="11"/>
    </row>
    <row r="24" spans="1:14" s="2" customFormat="1" ht="39" hidden="1" customHeight="1" x14ac:dyDescent="0.3">
      <c r="A24" s="47"/>
      <c r="B24" s="13"/>
      <c r="C24" s="50"/>
      <c r="D24" s="14" t="s">
        <v>9</v>
      </c>
      <c r="E24" s="15">
        <f t="shared" si="3"/>
        <v>0</v>
      </c>
      <c r="F24" s="15">
        <f t="shared" si="3"/>
        <v>0</v>
      </c>
      <c r="G24" s="15"/>
      <c r="H24" s="15">
        <f t="shared" si="2"/>
        <v>0</v>
      </c>
      <c r="I24" s="17"/>
      <c r="J24" s="17"/>
      <c r="K24" s="17"/>
      <c r="L24" s="17"/>
      <c r="M24" s="17"/>
      <c r="N24" s="11"/>
    </row>
    <row r="25" spans="1:14" s="2" customFormat="1" ht="23.25" hidden="1" customHeight="1" x14ac:dyDescent="0.3">
      <c r="A25" s="47"/>
      <c r="B25" s="13"/>
      <c r="C25" s="50"/>
      <c r="D25" s="14" t="s">
        <v>10</v>
      </c>
      <c r="E25" s="15">
        <f t="shared" si="3"/>
        <v>0</v>
      </c>
      <c r="F25" s="15">
        <f t="shared" si="3"/>
        <v>0</v>
      </c>
      <c r="G25" s="15"/>
      <c r="H25" s="15">
        <f t="shared" si="2"/>
        <v>0</v>
      </c>
      <c r="I25" s="17"/>
      <c r="J25" s="17"/>
      <c r="K25" s="17"/>
      <c r="L25" s="17"/>
      <c r="M25" s="17"/>
      <c r="N25" s="11"/>
    </row>
    <row r="26" spans="1:14" s="2" customFormat="1" ht="15.75" hidden="1" customHeight="1" x14ac:dyDescent="0.3">
      <c r="A26" s="47" t="s">
        <v>12</v>
      </c>
      <c r="B26" s="13"/>
      <c r="C26" s="50" t="s">
        <v>13</v>
      </c>
      <c r="D26" s="14" t="s">
        <v>4</v>
      </c>
      <c r="E26" s="15">
        <f>SUM(E27:E32)</f>
        <v>77.734999999999999</v>
      </c>
      <c r="F26" s="15">
        <f>SUM(F27:F32)</f>
        <v>0</v>
      </c>
      <c r="G26" s="15">
        <v>0</v>
      </c>
      <c r="H26" s="15">
        <f t="shared" si="2"/>
        <v>77.734999999999999</v>
      </c>
      <c r="I26" s="17"/>
      <c r="J26" s="17"/>
      <c r="K26" s="17"/>
      <c r="L26" s="17"/>
      <c r="M26" s="17"/>
      <c r="N26" s="11"/>
    </row>
    <row r="27" spans="1:14" s="2" customFormat="1" ht="15.75" hidden="1" customHeight="1" x14ac:dyDescent="0.3">
      <c r="A27" s="47"/>
      <c r="B27" s="13"/>
      <c r="C27" s="50"/>
      <c r="D27" s="14" t="s">
        <v>5</v>
      </c>
      <c r="E27" s="15"/>
      <c r="F27" s="15"/>
      <c r="G27" s="15"/>
      <c r="H27" s="15"/>
      <c r="I27" s="17"/>
      <c r="J27" s="17"/>
      <c r="K27" s="17"/>
      <c r="L27" s="17"/>
      <c r="M27" s="17"/>
      <c r="N27" s="11"/>
    </row>
    <row r="28" spans="1:14" s="2" customFormat="1" ht="15.75" hidden="1" customHeight="1" x14ac:dyDescent="0.3">
      <c r="A28" s="47"/>
      <c r="B28" s="13"/>
      <c r="C28" s="50"/>
      <c r="D28" s="14" t="s">
        <v>6</v>
      </c>
      <c r="E28" s="15"/>
      <c r="F28" s="15"/>
      <c r="G28" s="15"/>
      <c r="H28" s="15"/>
      <c r="I28" s="17"/>
      <c r="J28" s="17"/>
      <c r="K28" s="17"/>
      <c r="L28" s="17"/>
      <c r="M28" s="17"/>
      <c r="N28" s="11"/>
    </row>
    <row r="29" spans="1:14" s="2" customFormat="1" ht="15.75" hidden="1" customHeight="1" x14ac:dyDescent="0.3">
      <c r="A29" s="47"/>
      <c r="B29" s="13"/>
      <c r="C29" s="50"/>
      <c r="D29" s="14" t="s">
        <v>7</v>
      </c>
      <c r="E29" s="15">
        <v>77.734999999999999</v>
      </c>
      <c r="F29" s="15">
        <v>0</v>
      </c>
      <c r="G29" s="15"/>
      <c r="H29" s="15"/>
      <c r="I29" s="17"/>
      <c r="J29" s="17"/>
      <c r="K29" s="17"/>
      <c r="L29" s="17"/>
      <c r="M29" s="17"/>
      <c r="N29" s="11"/>
    </row>
    <row r="30" spans="1:14" s="2" customFormat="1" ht="27" hidden="1" customHeight="1" x14ac:dyDescent="0.3">
      <c r="A30" s="47"/>
      <c r="B30" s="13"/>
      <c r="C30" s="50"/>
      <c r="D30" s="14" t="s">
        <v>8</v>
      </c>
      <c r="E30" s="15"/>
      <c r="F30" s="15"/>
      <c r="G30" s="15"/>
      <c r="H30" s="15"/>
      <c r="I30" s="17"/>
      <c r="J30" s="17"/>
      <c r="K30" s="17"/>
      <c r="L30" s="17"/>
      <c r="M30" s="17"/>
      <c r="N30" s="11"/>
    </row>
    <row r="31" spans="1:14" s="2" customFormat="1" ht="40.5" hidden="1" customHeight="1" x14ac:dyDescent="0.3">
      <c r="A31" s="47"/>
      <c r="B31" s="13"/>
      <c r="C31" s="50"/>
      <c r="D31" s="14" t="s">
        <v>9</v>
      </c>
      <c r="E31" s="15"/>
      <c r="F31" s="15"/>
      <c r="G31" s="15"/>
      <c r="H31" s="15"/>
      <c r="I31" s="17"/>
      <c r="J31" s="17"/>
      <c r="K31" s="17"/>
      <c r="L31" s="17"/>
      <c r="M31" s="17"/>
      <c r="N31" s="11"/>
    </row>
    <row r="32" spans="1:14" s="2" customFormat="1" ht="15.75" hidden="1" customHeight="1" x14ac:dyDescent="0.3">
      <c r="A32" s="47"/>
      <c r="B32" s="13"/>
      <c r="C32" s="50"/>
      <c r="D32" s="14" t="s">
        <v>10</v>
      </c>
      <c r="E32" s="15"/>
      <c r="F32" s="15"/>
      <c r="G32" s="15"/>
      <c r="H32" s="15"/>
      <c r="I32" s="17"/>
      <c r="J32" s="17"/>
      <c r="K32" s="17"/>
      <c r="L32" s="17"/>
      <c r="M32" s="17"/>
      <c r="N32" s="11"/>
    </row>
    <row r="33" spans="1:14" s="2" customFormat="1" ht="15.75" hidden="1" customHeight="1" x14ac:dyDescent="0.3">
      <c r="A33" s="47" t="s">
        <v>14</v>
      </c>
      <c r="B33" s="13"/>
      <c r="C33" s="50" t="s">
        <v>15</v>
      </c>
      <c r="D33" s="14" t="s">
        <v>4</v>
      </c>
      <c r="E33" s="15">
        <f>SUM(E34:E39)</f>
        <v>2195</v>
      </c>
      <c r="F33" s="15">
        <f>SUM(F34:F39)</f>
        <v>1329.7449999999999</v>
      </c>
      <c r="G33" s="15">
        <f>F33/E33*100</f>
        <v>60.580637813211837</v>
      </c>
      <c r="H33" s="15">
        <f t="shared" si="2"/>
        <v>865.25500000000011</v>
      </c>
      <c r="I33" s="17"/>
      <c r="J33" s="17"/>
      <c r="K33" s="17"/>
      <c r="L33" s="17"/>
      <c r="M33" s="17"/>
      <c r="N33" s="11"/>
    </row>
    <row r="34" spans="1:14" s="2" customFormat="1" ht="15.75" hidden="1" customHeight="1" x14ac:dyDescent="0.3">
      <c r="A34" s="47"/>
      <c r="B34" s="13"/>
      <c r="C34" s="50"/>
      <c r="D34" s="14" t="s">
        <v>5</v>
      </c>
      <c r="E34" s="15"/>
      <c r="F34" s="15"/>
      <c r="G34" s="15"/>
      <c r="H34" s="15">
        <f t="shared" si="2"/>
        <v>0</v>
      </c>
      <c r="I34" s="17"/>
      <c r="J34" s="17"/>
      <c r="K34" s="17"/>
      <c r="L34" s="17"/>
      <c r="M34" s="17"/>
      <c r="N34" s="11"/>
    </row>
    <row r="35" spans="1:14" s="2" customFormat="1" ht="15.75" hidden="1" customHeight="1" x14ac:dyDescent="0.3">
      <c r="A35" s="47"/>
      <c r="B35" s="13"/>
      <c r="C35" s="50"/>
      <c r="D35" s="14" t="s">
        <v>6</v>
      </c>
      <c r="E35" s="15">
        <v>2195</v>
      </c>
      <c r="F35" s="15">
        <v>1329.7449999999999</v>
      </c>
      <c r="G35" s="15">
        <f>F35/E35*100</f>
        <v>60.580637813211837</v>
      </c>
      <c r="H35" s="15">
        <f t="shared" si="2"/>
        <v>865.25500000000011</v>
      </c>
      <c r="I35" s="17"/>
      <c r="J35" s="17"/>
      <c r="K35" s="17"/>
      <c r="L35" s="17"/>
      <c r="M35" s="17"/>
      <c r="N35" s="11"/>
    </row>
    <row r="36" spans="1:14" s="2" customFormat="1" ht="15.75" hidden="1" customHeight="1" x14ac:dyDescent="0.3">
      <c r="A36" s="47"/>
      <c r="B36" s="13"/>
      <c r="C36" s="50"/>
      <c r="D36" s="14" t="s">
        <v>7</v>
      </c>
      <c r="E36" s="15"/>
      <c r="F36" s="15"/>
      <c r="G36" s="15"/>
      <c r="H36" s="15">
        <f t="shared" si="2"/>
        <v>0</v>
      </c>
      <c r="I36" s="17"/>
      <c r="J36" s="17"/>
      <c r="K36" s="17"/>
      <c r="L36" s="17"/>
      <c r="M36" s="17"/>
      <c r="N36" s="11"/>
    </row>
    <row r="37" spans="1:14" s="2" customFormat="1" ht="15.75" hidden="1" customHeight="1" x14ac:dyDescent="0.3">
      <c r="A37" s="47"/>
      <c r="B37" s="13"/>
      <c r="C37" s="50"/>
      <c r="D37" s="14" t="s">
        <v>8</v>
      </c>
      <c r="E37" s="15"/>
      <c r="F37" s="15"/>
      <c r="G37" s="15"/>
      <c r="H37" s="15">
        <f t="shared" si="2"/>
        <v>0</v>
      </c>
      <c r="I37" s="17"/>
      <c r="J37" s="17"/>
      <c r="K37" s="17"/>
      <c r="L37" s="17"/>
      <c r="M37" s="17"/>
      <c r="N37" s="11"/>
    </row>
    <row r="38" spans="1:14" s="2" customFormat="1" ht="25.5" hidden="1" customHeight="1" x14ac:dyDescent="0.3">
      <c r="A38" s="47"/>
      <c r="B38" s="13"/>
      <c r="C38" s="50"/>
      <c r="D38" s="14" t="s">
        <v>9</v>
      </c>
      <c r="E38" s="15"/>
      <c r="F38" s="15"/>
      <c r="G38" s="15"/>
      <c r="H38" s="15">
        <f t="shared" si="2"/>
        <v>0</v>
      </c>
      <c r="I38" s="17"/>
      <c r="J38" s="17"/>
      <c r="K38" s="17"/>
      <c r="L38" s="17"/>
      <c r="M38" s="17"/>
      <c r="N38" s="11"/>
    </row>
    <row r="39" spans="1:14" s="2" customFormat="1" ht="15.75" hidden="1" customHeight="1" x14ac:dyDescent="0.3">
      <c r="A39" s="47"/>
      <c r="B39" s="13"/>
      <c r="C39" s="50"/>
      <c r="D39" s="14" t="s">
        <v>10</v>
      </c>
      <c r="E39" s="15"/>
      <c r="F39" s="15"/>
      <c r="G39" s="15"/>
      <c r="H39" s="15">
        <f t="shared" si="2"/>
        <v>0</v>
      </c>
      <c r="I39" s="17"/>
      <c r="J39" s="17"/>
      <c r="K39" s="17"/>
      <c r="L39" s="17"/>
      <c r="M39" s="17"/>
      <c r="N39" s="11"/>
    </row>
    <row r="40" spans="1:14" s="2" customFormat="1" ht="15.75" hidden="1" customHeight="1" x14ac:dyDescent="0.3">
      <c r="A40" s="47" t="s">
        <v>16</v>
      </c>
      <c r="B40" s="13"/>
      <c r="C40" s="50" t="s">
        <v>17</v>
      </c>
      <c r="D40" s="14" t="s">
        <v>4</v>
      </c>
      <c r="E40" s="15">
        <f>SUM(E41:E46)</f>
        <v>14602</v>
      </c>
      <c r="F40" s="15">
        <f>SUM(F41:F46)</f>
        <v>11126.089</v>
      </c>
      <c r="G40" s="15">
        <f>F40/E40*100</f>
        <v>76.195651280646487</v>
      </c>
      <c r="H40" s="15">
        <f t="shared" si="2"/>
        <v>3475.9110000000001</v>
      </c>
      <c r="I40" s="17"/>
      <c r="J40" s="17"/>
      <c r="K40" s="17"/>
      <c r="L40" s="17"/>
      <c r="M40" s="17"/>
      <c r="N40" s="11"/>
    </row>
    <row r="41" spans="1:14" s="2" customFormat="1" ht="15.75" hidden="1" customHeight="1" x14ac:dyDescent="0.3">
      <c r="A41" s="47"/>
      <c r="B41" s="13"/>
      <c r="C41" s="50"/>
      <c r="D41" s="14" t="s">
        <v>5</v>
      </c>
      <c r="E41" s="15">
        <v>5511</v>
      </c>
      <c r="F41" s="15">
        <v>4587</v>
      </c>
      <c r="G41" s="15">
        <f>F41/E41*100</f>
        <v>83.233532934131745</v>
      </c>
      <c r="H41" s="15">
        <f t="shared" si="2"/>
        <v>924</v>
      </c>
      <c r="I41" s="17"/>
      <c r="J41" s="17"/>
      <c r="K41" s="17"/>
      <c r="L41" s="17"/>
      <c r="M41" s="17"/>
      <c r="N41" s="11"/>
    </row>
    <row r="42" spans="1:14" s="2" customFormat="1" ht="15.75" hidden="1" customHeight="1" x14ac:dyDescent="0.3">
      <c r="A42" s="47"/>
      <c r="B42" s="13"/>
      <c r="C42" s="50"/>
      <c r="D42" s="14" t="s">
        <v>6</v>
      </c>
      <c r="E42" s="15">
        <v>9091</v>
      </c>
      <c r="F42" s="15">
        <v>6539.0889999999999</v>
      </c>
      <c r="G42" s="15">
        <f>F42/E42*100</f>
        <v>71.92925970740292</v>
      </c>
      <c r="H42" s="15">
        <f t="shared" si="2"/>
        <v>2551.9110000000001</v>
      </c>
      <c r="I42" s="17"/>
      <c r="J42" s="17"/>
      <c r="K42" s="17"/>
      <c r="L42" s="17"/>
      <c r="M42" s="17"/>
      <c r="N42" s="11"/>
    </row>
    <row r="43" spans="1:14" s="2" customFormat="1" ht="15.75" hidden="1" customHeight="1" x14ac:dyDescent="0.3">
      <c r="A43" s="47"/>
      <c r="B43" s="13"/>
      <c r="C43" s="50"/>
      <c r="D43" s="14" t="s">
        <v>7</v>
      </c>
      <c r="E43" s="15"/>
      <c r="F43" s="15"/>
      <c r="G43" s="15"/>
      <c r="H43" s="15">
        <f t="shared" si="2"/>
        <v>0</v>
      </c>
      <c r="I43" s="17"/>
      <c r="J43" s="17"/>
      <c r="K43" s="17"/>
      <c r="L43" s="17"/>
      <c r="M43" s="17"/>
      <c r="N43" s="11"/>
    </row>
    <row r="44" spans="1:14" s="2" customFormat="1" ht="15.75" hidden="1" customHeight="1" x14ac:dyDescent="0.3">
      <c r="A44" s="47"/>
      <c r="B44" s="13"/>
      <c r="C44" s="50"/>
      <c r="D44" s="14" t="s">
        <v>8</v>
      </c>
      <c r="E44" s="15"/>
      <c r="F44" s="15"/>
      <c r="G44" s="15"/>
      <c r="H44" s="15">
        <f t="shared" si="2"/>
        <v>0</v>
      </c>
      <c r="I44" s="17"/>
      <c r="J44" s="17"/>
      <c r="K44" s="17"/>
      <c r="L44" s="17"/>
      <c r="M44" s="17"/>
      <c r="N44" s="11"/>
    </row>
    <row r="45" spans="1:14" s="2" customFormat="1" ht="25.5" hidden="1" customHeight="1" x14ac:dyDescent="0.3">
      <c r="A45" s="47"/>
      <c r="B45" s="13"/>
      <c r="C45" s="50"/>
      <c r="D45" s="14" t="s">
        <v>9</v>
      </c>
      <c r="E45" s="15"/>
      <c r="F45" s="15"/>
      <c r="G45" s="15"/>
      <c r="H45" s="15">
        <f t="shared" si="2"/>
        <v>0</v>
      </c>
      <c r="I45" s="17"/>
      <c r="J45" s="17"/>
      <c r="K45" s="17"/>
      <c r="L45" s="17"/>
      <c r="M45" s="17"/>
      <c r="N45" s="11"/>
    </row>
    <row r="46" spans="1:14" s="2" customFormat="1" ht="15.75" hidden="1" customHeight="1" x14ac:dyDescent="0.3">
      <c r="A46" s="47"/>
      <c r="B46" s="13"/>
      <c r="C46" s="50"/>
      <c r="D46" s="14" t="s">
        <v>10</v>
      </c>
      <c r="E46" s="15"/>
      <c r="F46" s="15"/>
      <c r="G46" s="15"/>
      <c r="H46" s="15">
        <f t="shared" si="2"/>
        <v>0</v>
      </c>
      <c r="I46" s="17"/>
      <c r="J46" s="17"/>
      <c r="K46" s="17"/>
      <c r="L46" s="17"/>
      <c r="M46" s="17"/>
      <c r="N46" s="11"/>
    </row>
    <row r="47" spans="1:14" s="2" customFormat="1" ht="15.75" hidden="1" customHeight="1" x14ac:dyDescent="0.3">
      <c r="A47" s="47" t="s">
        <v>18</v>
      </c>
      <c r="B47" s="13"/>
      <c r="C47" s="50" t="s">
        <v>19</v>
      </c>
      <c r="D47" s="14" t="s">
        <v>4</v>
      </c>
      <c r="E47" s="15">
        <f>SUM(E48:E53)</f>
        <v>4010.1</v>
      </c>
      <c r="F47" s="15">
        <f>SUM(F48:F53)</f>
        <v>925.28700000000003</v>
      </c>
      <c r="G47" s="15">
        <f>F47/E47*100</f>
        <v>23.073913368743924</v>
      </c>
      <c r="H47" s="15">
        <f t="shared" si="2"/>
        <v>3084.8130000000001</v>
      </c>
      <c r="I47" s="17"/>
      <c r="J47" s="17"/>
      <c r="K47" s="17"/>
      <c r="L47" s="17"/>
      <c r="M47" s="17"/>
      <c r="N47" s="11"/>
    </row>
    <row r="48" spans="1:14" s="2" customFormat="1" ht="15.75" hidden="1" customHeight="1" x14ac:dyDescent="0.3">
      <c r="A48" s="47"/>
      <c r="B48" s="13"/>
      <c r="C48" s="50"/>
      <c r="D48" s="14" t="s">
        <v>5</v>
      </c>
      <c r="E48" s="15">
        <v>3760.1</v>
      </c>
      <c r="F48" s="15">
        <v>816.87599999999998</v>
      </c>
      <c r="G48" s="15">
        <f>F48/E48*100</f>
        <v>21.724847743411079</v>
      </c>
      <c r="H48" s="15">
        <f t="shared" si="2"/>
        <v>2943.2240000000002</v>
      </c>
      <c r="I48" s="17"/>
      <c r="J48" s="17"/>
      <c r="K48" s="17"/>
      <c r="L48" s="17"/>
      <c r="M48" s="17"/>
      <c r="N48" s="11"/>
    </row>
    <row r="49" spans="1:14" s="2" customFormat="1" ht="15.75" hidden="1" customHeight="1" x14ac:dyDescent="0.3">
      <c r="A49" s="47"/>
      <c r="B49" s="13"/>
      <c r="C49" s="50"/>
      <c r="D49" s="14" t="s">
        <v>6</v>
      </c>
      <c r="E49" s="15">
        <v>250</v>
      </c>
      <c r="F49" s="15">
        <v>108.411</v>
      </c>
      <c r="G49" s="15">
        <f>F49/E49*100</f>
        <v>43.364400000000003</v>
      </c>
      <c r="H49" s="15">
        <f t="shared" si="2"/>
        <v>141.589</v>
      </c>
      <c r="I49" s="17"/>
      <c r="J49" s="17"/>
      <c r="K49" s="17"/>
      <c r="L49" s="17"/>
      <c r="M49" s="17"/>
      <c r="N49" s="11"/>
    </row>
    <row r="50" spans="1:14" s="2" customFormat="1" ht="15.75" hidden="1" customHeight="1" x14ac:dyDescent="0.3">
      <c r="A50" s="47"/>
      <c r="B50" s="13"/>
      <c r="C50" s="50"/>
      <c r="D50" s="14" t="s">
        <v>7</v>
      </c>
      <c r="E50" s="15"/>
      <c r="F50" s="15"/>
      <c r="G50" s="15"/>
      <c r="H50" s="15">
        <f t="shared" si="2"/>
        <v>0</v>
      </c>
      <c r="I50" s="17"/>
      <c r="J50" s="17"/>
      <c r="K50" s="17"/>
      <c r="L50" s="17"/>
      <c r="M50" s="17"/>
      <c r="N50" s="11"/>
    </row>
    <row r="51" spans="1:14" s="2" customFormat="1" ht="15.75" hidden="1" customHeight="1" x14ac:dyDescent="0.3">
      <c r="A51" s="47"/>
      <c r="B51" s="13"/>
      <c r="C51" s="50"/>
      <c r="D51" s="14" t="s">
        <v>8</v>
      </c>
      <c r="E51" s="15"/>
      <c r="F51" s="15"/>
      <c r="G51" s="15"/>
      <c r="H51" s="15">
        <f t="shared" si="2"/>
        <v>0</v>
      </c>
      <c r="I51" s="17"/>
      <c r="J51" s="17"/>
      <c r="K51" s="17"/>
      <c r="L51" s="17"/>
      <c r="M51" s="17"/>
      <c r="N51" s="11"/>
    </row>
    <row r="52" spans="1:14" s="2" customFormat="1" ht="25.5" hidden="1" customHeight="1" x14ac:dyDescent="0.3">
      <c r="A52" s="47"/>
      <c r="B52" s="13"/>
      <c r="C52" s="50"/>
      <c r="D52" s="14" t="s">
        <v>9</v>
      </c>
      <c r="E52" s="15"/>
      <c r="F52" s="15"/>
      <c r="G52" s="15"/>
      <c r="H52" s="15">
        <f t="shared" si="2"/>
        <v>0</v>
      </c>
      <c r="I52" s="17"/>
      <c r="J52" s="17"/>
      <c r="K52" s="17"/>
      <c r="L52" s="17"/>
      <c r="M52" s="17"/>
      <c r="N52" s="11"/>
    </row>
    <row r="53" spans="1:14" s="2" customFormat="1" ht="15.75" hidden="1" customHeight="1" x14ac:dyDescent="0.3">
      <c r="A53" s="47"/>
      <c r="B53" s="13"/>
      <c r="C53" s="50"/>
      <c r="D53" s="14" t="s">
        <v>10</v>
      </c>
      <c r="E53" s="15"/>
      <c r="F53" s="15"/>
      <c r="G53" s="15"/>
      <c r="H53" s="15">
        <f t="shared" si="2"/>
        <v>0</v>
      </c>
      <c r="I53" s="17"/>
      <c r="J53" s="17"/>
      <c r="K53" s="17"/>
      <c r="L53" s="17"/>
      <c r="M53" s="17"/>
      <c r="N53" s="11"/>
    </row>
    <row r="54" spans="1:14" s="2" customFormat="1" ht="15.75" hidden="1" customHeight="1" x14ac:dyDescent="0.3">
      <c r="A54" s="47" t="s">
        <v>20</v>
      </c>
      <c r="B54" s="13"/>
      <c r="C54" s="50" t="s">
        <v>21</v>
      </c>
      <c r="D54" s="14" t="s">
        <v>4</v>
      </c>
      <c r="E54" s="15">
        <f>SUM(E55:E60)</f>
        <v>50</v>
      </c>
      <c r="F54" s="15">
        <f>SUM(F55:F60)</f>
        <v>34.287999999999997</v>
      </c>
      <c r="G54" s="15">
        <f>F54/E54*100</f>
        <v>68.575999999999993</v>
      </c>
      <c r="H54" s="15">
        <f t="shared" si="2"/>
        <v>15.712000000000003</v>
      </c>
      <c r="I54" s="17"/>
      <c r="J54" s="17"/>
      <c r="K54" s="17"/>
      <c r="L54" s="17"/>
      <c r="M54" s="17"/>
      <c r="N54" s="11"/>
    </row>
    <row r="55" spans="1:14" s="2" customFormat="1" ht="15.75" hidden="1" customHeight="1" x14ac:dyDescent="0.3">
      <c r="A55" s="47"/>
      <c r="B55" s="13"/>
      <c r="C55" s="50"/>
      <c r="D55" s="14" t="s">
        <v>5</v>
      </c>
      <c r="E55" s="15"/>
      <c r="F55" s="15"/>
      <c r="G55" s="15"/>
      <c r="H55" s="15">
        <f t="shared" si="2"/>
        <v>0</v>
      </c>
      <c r="I55" s="17"/>
      <c r="J55" s="17"/>
      <c r="K55" s="17"/>
      <c r="L55" s="17"/>
      <c r="M55" s="17"/>
      <c r="N55" s="11"/>
    </row>
    <row r="56" spans="1:14" s="2" customFormat="1" ht="15.75" hidden="1" customHeight="1" x14ac:dyDescent="0.3">
      <c r="A56" s="47"/>
      <c r="B56" s="13"/>
      <c r="C56" s="50"/>
      <c r="D56" s="14" t="s">
        <v>6</v>
      </c>
      <c r="E56" s="15">
        <v>50</v>
      </c>
      <c r="F56" s="15">
        <v>34.287999999999997</v>
      </c>
      <c r="G56" s="15">
        <f>F56/E56*100</f>
        <v>68.575999999999993</v>
      </c>
      <c r="H56" s="15">
        <f t="shared" si="2"/>
        <v>15.712000000000003</v>
      </c>
      <c r="I56" s="17"/>
      <c r="J56" s="17"/>
      <c r="K56" s="17"/>
      <c r="L56" s="17"/>
      <c r="M56" s="17"/>
      <c r="N56" s="11"/>
    </row>
    <row r="57" spans="1:14" s="2" customFormat="1" ht="15.75" hidden="1" customHeight="1" x14ac:dyDescent="0.3">
      <c r="A57" s="47"/>
      <c r="B57" s="13"/>
      <c r="C57" s="50"/>
      <c r="D57" s="14" t="s">
        <v>7</v>
      </c>
      <c r="E57" s="15"/>
      <c r="F57" s="15"/>
      <c r="G57" s="15"/>
      <c r="H57" s="15">
        <f t="shared" si="2"/>
        <v>0</v>
      </c>
      <c r="I57" s="17"/>
      <c r="J57" s="17"/>
      <c r="K57" s="17"/>
      <c r="L57" s="17"/>
      <c r="M57" s="17"/>
      <c r="N57" s="11"/>
    </row>
    <row r="58" spans="1:14" s="2" customFormat="1" ht="15.75" hidden="1" customHeight="1" x14ac:dyDescent="0.3">
      <c r="A58" s="47"/>
      <c r="B58" s="13"/>
      <c r="C58" s="50"/>
      <c r="D58" s="14" t="s">
        <v>8</v>
      </c>
      <c r="E58" s="15"/>
      <c r="F58" s="15"/>
      <c r="G58" s="15"/>
      <c r="H58" s="15">
        <f t="shared" si="2"/>
        <v>0</v>
      </c>
      <c r="I58" s="17"/>
      <c r="J58" s="17"/>
      <c r="K58" s="17"/>
      <c r="L58" s="17"/>
      <c r="M58" s="17"/>
      <c r="N58" s="11"/>
    </row>
    <row r="59" spans="1:14" s="2" customFormat="1" ht="25.5" hidden="1" customHeight="1" x14ac:dyDescent="0.3">
      <c r="A59" s="47"/>
      <c r="B59" s="13"/>
      <c r="C59" s="50"/>
      <c r="D59" s="14" t="s">
        <v>9</v>
      </c>
      <c r="E59" s="15"/>
      <c r="F59" s="15"/>
      <c r="G59" s="15"/>
      <c r="H59" s="15">
        <f t="shared" si="2"/>
        <v>0</v>
      </c>
      <c r="I59" s="17"/>
      <c r="J59" s="17"/>
      <c r="K59" s="17"/>
      <c r="L59" s="17"/>
      <c r="M59" s="17"/>
      <c r="N59" s="11"/>
    </row>
    <row r="60" spans="1:14" s="2" customFormat="1" ht="15.75" hidden="1" customHeight="1" x14ac:dyDescent="0.3">
      <c r="A60" s="47"/>
      <c r="B60" s="13"/>
      <c r="C60" s="50"/>
      <c r="D60" s="14" t="s">
        <v>10</v>
      </c>
      <c r="E60" s="15"/>
      <c r="F60" s="15"/>
      <c r="G60" s="15"/>
      <c r="H60" s="15">
        <f t="shared" si="2"/>
        <v>0</v>
      </c>
      <c r="I60" s="17"/>
      <c r="J60" s="17"/>
      <c r="K60" s="17"/>
      <c r="L60" s="17"/>
      <c r="M60" s="17"/>
      <c r="N60" s="11"/>
    </row>
    <row r="61" spans="1:14" s="2" customFormat="1" ht="15.75" hidden="1" customHeight="1" x14ac:dyDescent="0.3">
      <c r="A61" s="47" t="s">
        <v>22</v>
      </c>
      <c r="B61" s="13"/>
      <c r="C61" s="50" t="s">
        <v>23</v>
      </c>
      <c r="D61" s="14" t="s">
        <v>4</v>
      </c>
      <c r="E61" s="15">
        <f>SUM(E62:E67)</f>
        <v>82.23</v>
      </c>
      <c r="F61" s="15">
        <f>SUM(F62:F67)</f>
        <v>82.215000000000003</v>
      </c>
      <c r="G61" s="15">
        <f>F61/E61*100</f>
        <v>99.981758482305722</v>
      </c>
      <c r="H61" s="15">
        <f t="shared" si="2"/>
        <v>1.5000000000000568E-2</v>
      </c>
      <c r="I61" s="17"/>
      <c r="J61" s="17"/>
      <c r="K61" s="17"/>
      <c r="L61" s="17"/>
      <c r="M61" s="17"/>
      <c r="N61" s="11"/>
    </row>
    <row r="62" spans="1:14" s="2" customFormat="1" ht="15.75" hidden="1" customHeight="1" x14ac:dyDescent="0.3">
      <c r="A62" s="47"/>
      <c r="B62" s="13"/>
      <c r="C62" s="50"/>
      <c r="D62" s="14" t="s">
        <v>5</v>
      </c>
      <c r="E62" s="15"/>
      <c r="F62" s="15"/>
      <c r="G62" s="15"/>
      <c r="H62" s="15">
        <f t="shared" si="2"/>
        <v>0</v>
      </c>
      <c r="I62" s="17"/>
      <c r="J62" s="17"/>
      <c r="K62" s="17"/>
      <c r="L62" s="17"/>
      <c r="M62" s="17"/>
      <c r="N62" s="11"/>
    </row>
    <row r="63" spans="1:14" s="2" customFormat="1" ht="15.75" hidden="1" customHeight="1" x14ac:dyDescent="0.3">
      <c r="A63" s="47"/>
      <c r="B63" s="13"/>
      <c r="C63" s="50"/>
      <c r="D63" s="14" t="s">
        <v>6</v>
      </c>
      <c r="E63" s="15">
        <v>78.3</v>
      </c>
      <c r="F63" s="15">
        <v>78.3</v>
      </c>
      <c r="G63" s="15">
        <f>F63/E63*100</f>
        <v>100</v>
      </c>
      <c r="H63" s="15">
        <f t="shared" si="2"/>
        <v>0</v>
      </c>
      <c r="I63" s="17"/>
      <c r="J63" s="17"/>
      <c r="K63" s="17"/>
      <c r="L63" s="17"/>
      <c r="M63" s="17"/>
      <c r="N63" s="11"/>
    </row>
    <row r="64" spans="1:14" s="2" customFormat="1" ht="15.75" hidden="1" customHeight="1" x14ac:dyDescent="0.3">
      <c r="A64" s="47"/>
      <c r="B64" s="13"/>
      <c r="C64" s="50"/>
      <c r="D64" s="14" t="s">
        <v>7</v>
      </c>
      <c r="E64" s="15"/>
      <c r="F64" s="15"/>
      <c r="G64" s="15"/>
      <c r="H64" s="15">
        <f t="shared" si="2"/>
        <v>0</v>
      </c>
      <c r="I64" s="17"/>
      <c r="J64" s="17"/>
      <c r="K64" s="17"/>
      <c r="L64" s="17"/>
      <c r="M64" s="17"/>
      <c r="N64" s="11"/>
    </row>
    <row r="65" spans="1:14" s="2" customFormat="1" ht="33" hidden="1" customHeight="1" x14ac:dyDescent="0.3">
      <c r="A65" s="47"/>
      <c r="B65" s="13"/>
      <c r="C65" s="50"/>
      <c r="D65" s="14" t="s">
        <v>8</v>
      </c>
      <c r="E65" s="15">
        <v>3.93</v>
      </c>
      <c r="F65" s="15">
        <v>3.915</v>
      </c>
      <c r="G65" s="15">
        <f>F65/E65*100</f>
        <v>99.618320610687022</v>
      </c>
      <c r="H65" s="15">
        <f t="shared" si="2"/>
        <v>1.5000000000000124E-2</v>
      </c>
      <c r="I65" s="17"/>
      <c r="J65" s="17"/>
      <c r="K65" s="17"/>
      <c r="L65" s="17"/>
      <c r="M65" s="17"/>
      <c r="N65" s="11"/>
    </row>
    <row r="66" spans="1:14" s="2" customFormat="1" ht="40.5" hidden="1" customHeight="1" x14ac:dyDescent="0.3">
      <c r="A66" s="47"/>
      <c r="B66" s="13"/>
      <c r="C66" s="50"/>
      <c r="D66" s="14" t="s">
        <v>9</v>
      </c>
      <c r="E66" s="15"/>
      <c r="F66" s="15"/>
      <c r="G66" s="15"/>
      <c r="H66" s="15">
        <f t="shared" si="2"/>
        <v>0</v>
      </c>
      <c r="I66" s="17"/>
      <c r="J66" s="17"/>
      <c r="K66" s="17"/>
      <c r="L66" s="17"/>
      <c r="M66" s="17"/>
      <c r="N66" s="11"/>
    </row>
    <row r="67" spans="1:14" s="2" customFormat="1" ht="15.75" hidden="1" customHeight="1" x14ac:dyDescent="0.3">
      <c r="A67" s="47"/>
      <c r="B67" s="13"/>
      <c r="C67" s="50"/>
      <c r="D67" s="14" t="s">
        <v>10</v>
      </c>
      <c r="E67" s="15"/>
      <c r="F67" s="15"/>
      <c r="G67" s="15"/>
      <c r="H67" s="15">
        <f t="shared" si="2"/>
        <v>0</v>
      </c>
      <c r="I67" s="17"/>
      <c r="J67" s="17"/>
      <c r="K67" s="17"/>
      <c r="L67" s="17"/>
      <c r="M67" s="17"/>
      <c r="N67" s="11"/>
    </row>
    <row r="68" spans="1:14" s="2" customFormat="1" ht="15.75" hidden="1" customHeight="1" x14ac:dyDescent="0.3">
      <c r="A68" s="47" t="s">
        <v>24</v>
      </c>
      <c r="B68" s="13"/>
      <c r="C68" s="50" t="s">
        <v>25</v>
      </c>
      <c r="D68" s="14" t="s">
        <v>4</v>
      </c>
      <c r="E68" s="15">
        <f>SUM(E69:E74)</f>
        <v>140</v>
      </c>
      <c r="F68" s="15">
        <f>SUM(F69:F74)</f>
        <v>81.144000000000005</v>
      </c>
      <c r="G68" s="15">
        <f>F68/E68*100</f>
        <v>57.96</v>
      </c>
      <c r="H68" s="15">
        <f t="shared" si="2"/>
        <v>58.855999999999995</v>
      </c>
      <c r="I68" s="17"/>
      <c r="J68" s="17"/>
      <c r="K68" s="17"/>
      <c r="L68" s="17"/>
      <c r="M68" s="17"/>
      <c r="N68" s="11"/>
    </row>
    <row r="69" spans="1:14" s="2" customFormat="1" ht="15.75" hidden="1" customHeight="1" x14ac:dyDescent="0.3">
      <c r="A69" s="47"/>
      <c r="B69" s="13"/>
      <c r="C69" s="50"/>
      <c r="D69" s="14" t="s">
        <v>5</v>
      </c>
      <c r="E69" s="15"/>
      <c r="F69" s="15"/>
      <c r="G69" s="15"/>
      <c r="H69" s="15">
        <f t="shared" si="2"/>
        <v>0</v>
      </c>
      <c r="I69" s="17"/>
      <c r="J69" s="17"/>
      <c r="K69" s="17"/>
      <c r="L69" s="17"/>
      <c r="M69" s="17"/>
      <c r="N69" s="11"/>
    </row>
    <row r="70" spans="1:14" s="2" customFormat="1" ht="15.75" hidden="1" customHeight="1" x14ac:dyDescent="0.3">
      <c r="A70" s="47"/>
      <c r="B70" s="13"/>
      <c r="C70" s="50"/>
      <c r="D70" s="14" t="s">
        <v>6</v>
      </c>
      <c r="E70" s="15">
        <v>140</v>
      </c>
      <c r="F70" s="15">
        <v>81.144000000000005</v>
      </c>
      <c r="G70" s="15">
        <f>F70/E70*100</f>
        <v>57.96</v>
      </c>
      <c r="H70" s="15">
        <f t="shared" si="2"/>
        <v>58.855999999999995</v>
      </c>
      <c r="I70" s="17"/>
      <c r="J70" s="17"/>
      <c r="K70" s="17"/>
      <c r="L70" s="17"/>
      <c r="M70" s="17"/>
      <c r="N70" s="11"/>
    </row>
    <row r="71" spans="1:14" s="2" customFormat="1" ht="15.75" hidden="1" customHeight="1" x14ac:dyDescent="0.3">
      <c r="A71" s="47"/>
      <c r="B71" s="13"/>
      <c r="C71" s="50"/>
      <c r="D71" s="14" t="s">
        <v>7</v>
      </c>
      <c r="E71" s="15"/>
      <c r="F71" s="15"/>
      <c r="G71" s="15"/>
      <c r="H71" s="15">
        <f t="shared" si="2"/>
        <v>0</v>
      </c>
      <c r="I71" s="17"/>
      <c r="J71" s="17"/>
      <c r="K71" s="17"/>
      <c r="L71" s="17"/>
      <c r="M71" s="17"/>
      <c r="N71" s="11"/>
    </row>
    <row r="72" spans="1:14" s="2" customFormat="1" ht="15.75" hidden="1" customHeight="1" x14ac:dyDescent="0.3">
      <c r="A72" s="47"/>
      <c r="B72" s="13"/>
      <c r="C72" s="50"/>
      <c r="D72" s="14" t="s">
        <v>8</v>
      </c>
      <c r="E72" s="15"/>
      <c r="F72" s="15"/>
      <c r="G72" s="15"/>
      <c r="H72" s="15">
        <f t="shared" si="2"/>
        <v>0</v>
      </c>
      <c r="I72" s="17"/>
      <c r="J72" s="17"/>
      <c r="K72" s="17"/>
      <c r="L72" s="17"/>
      <c r="M72" s="17"/>
      <c r="N72" s="11"/>
    </row>
    <row r="73" spans="1:14" s="2" customFormat="1" ht="25.5" hidden="1" customHeight="1" x14ac:dyDescent="0.3">
      <c r="A73" s="47"/>
      <c r="B73" s="13"/>
      <c r="C73" s="50"/>
      <c r="D73" s="14" t="s">
        <v>9</v>
      </c>
      <c r="E73" s="15"/>
      <c r="F73" s="15"/>
      <c r="G73" s="15"/>
      <c r="H73" s="15">
        <f t="shared" si="2"/>
        <v>0</v>
      </c>
      <c r="I73" s="17"/>
      <c r="J73" s="17"/>
      <c r="K73" s="17"/>
      <c r="L73" s="17"/>
      <c r="M73" s="17"/>
      <c r="N73" s="11"/>
    </row>
    <row r="74" spans="1:14" s="2" customFormat="1" ht="15.75" hidden="1" customHeight="1" x14ac:dyDescent="0.3">
      <c r="A74" s="47"/>
      <c r="B74" s="13"/>
      <c r="C74" s="50"/>
      <c r="D74" s="14" t="s">
        <v>10</v>
      </c>
      <c r="E74" s="15"/>
      <c r="F74" s="15"/>
      <c r="G74" s="15"/>
      <c r="H74" s="15">
        <f t="shared" si="2"/>
        <v>0</v>
      </c>
      <c r="I74" s="17"/>
      <c r="J74" s="17"/>
      <c r="K74" s="17"/>
      <c r="L74" s="17"/>
      <c r="M74" s="17"/>
      <c r="N74" s="11"/>
    </row>
    <row r="75" spans="1:14" s="2" customFormat="1" ht="15.75" hidden="1" customHeight="1" x14ac:dyDescent="0.3">
      <c r="A75" s="47"/>
      <c r="B75" s="13"/>
      <c r="C75" s="50" t="s">
        <v>26</v>
      </c>
      <c r="D75" s="14" t="s">
        <v>4</v>
      </c>
      <c r="E75" s="15">
        <f>E76+E77+E78+E79+E80+E81</f>
        <v>4251.7880000000005</v>
      </c>
      <c r="F75" s="15">
        <f>F76+F77+F78+F79+F80+F81</f>
        <v>2794.8939999999993</v>
      </c>
      <c r="G75" s="15">
        <f>F75/E75*100</f>
        <v>65.734556849965216</v>
      </c>
      <c r="H75" s="15">
        <f t="shared" si="2"/>
        <v>1456.8940000000011</v>
      </c>
      <c r="I75" s="17"/>
      <c r="J75" s="17"/>
      <c r="K75" s="17"/>
      <c r="L75" s="17"/>
      <c r="M75" s="17"/>
      <c r="N75" s="11"/>
    </row>
    <row r="76" spans="1:14" s="2" customFormat="1" ht="15.75" hidden="1" customHeight="1" x14ac:dyDescent="0.3">
      <c r="A76" s="47"/>
      <c r="B76" s="13"/>
      <c r="C76" s="50"/>
      <c r="D76" s="14" t="s">
        <v>5</v>
      </c>
      <c r="E76" s="15">
        <f t="shared" ref="E76:F81" si="4">E83+E90+E111</f>
        <v>0</v>
      </c>
      <c r="F76" s="15">
        <f t="shared" si="4"/>
        <v>0</v>
      </c>
      <c r="G76" s="15"/>
      <c r="H76" s="15">
        <f t="shared" si="2"/>
        <v>0</v>
      </c>
      <c r="I76" s="17"/>
      <c r="J76" s="17"/>
      <c r="K76" s="17"/>
      <c r="L76" s="17"/>
      <c r="M76" s="17"/>
      <c r="N76" s="11"/>
    </row>
    <row r="77" spans="1:14" s="2" customFormat="1" ht="15.75" hidden="1" customHeight="1" x14ac:dyDescent="0.3">
      <c r="A77" s="47"/>
      <c r="B77" s="13"/>
      <c r="C77" s="50"/>
      <c r="D77" s="14" t="s">
        <v>6</v>
      </c>
      <c r="E77" s="15">
        <f t="shared" si="4"/>
        <v>0</v>
      </c>
      <c r="F77" s="15">
        <f t="shared" si="4"/>
        <v>0</v>
      </c>
      <c r="G77" s="15"/>
      <c r="H77" s="15">
        <f t="shared" si="2"/>
        <v>0</v>
      </c>
      <c r="I77" s="17"/>
      <c r="J77" s="17"/>
      <c r="K77" s="17"/>
      <c r="L77" s="17"/>
      <c r="M77" s="17"/>
      <c r="N77" s="11"/>
    </row>
    <row r="78" spans="1:14" s="2" customFormat="1" ht="15.75" hidden="1" customHeight="1" x14ac:dyDescent="0.3">
      <c r="A78" s="47"/>
      <c r="B78" s="13"/>
      <c r="C78" s="50"/>
      <c r="D78" s="14" t="s">
        <v>7</v>
      </c>
      <c r="E78" s="15">
        <f t="shared" si="4"/>
        <v>4027.3630000000003</v>
      </c>
      <c r="F78" s="15">
        <f t="shared" si="4"/>
        <v>2660.1379999999995</v>
      </c>
      <c r="G78" s="15">
        <f>F78/E78*100</f>
        <v>66.051607466225406</v>
      </c>
      <c r="H78" s="15">
        <f t="shared" si="2"/>
        <v>1367.2250000000008</v>
      </c>
      <c r="I78" s="17"/>
      <c r="J78" s="17"/>
      <c r="K78" s="17"/>
      <c r="L78" s="17"/>
      <c r="M78" s="17"/>
      <c r="N78" s="11"/>
    </row>
    <row r="79" spans="1:14" s="2" customFormat="1" ht="15.75" hidden="1" customHeight="1" x14ac:dyDescent="0.3">
      <c r="A79" s="47"/>
      <c r="B79" s="13"/>
      <c r="C79" s="50"/>
      <c r="D79" s="14" t="s">
        <v>8</v>
      </c>
      <c r="E79" s="15">
        <f t="shared" si="4"/>
        <v>224.42500000000001</v>
      </c>
      <c r="F79" s="15">
        <f t="shared" si="4"/>
        <v>134.756</v>
      </c>
      <c r="G79" s="15">
        <f>F79/E79*100</f>
        <v>60.04500389885262</v>
      </c>
      <c r="H79" s="15">
        <f t="shared" si="2"/>
        <v>89.669000000000011</v>
      </c>
      <c r="I79" s="17"/>
      <c r="J79" s="17"/>
      <c r="K79" s="17"/>
      <c r="L79" s="17"/>
      <c r="M79" s="17"/>
      <c r="N79" s="11"/>
    </row>
    <row r="80" spans="1:14" s="2" customFormat="1" ht="25.5" hidden="1" customHeight="1" x14ac:dyDescent="0.3">
      <c r="A80" s="47"/>
      <c r="B80" s="13"/>
      <c r="C80" s="50"/>
      <c r="D80" s="14" t="s">
        <v>9</v>
      </c>
      <c r="E80" s="15">
        <f t="shared" si="4"/>
        <v>0</v>
      </c>
      <c r="F80" s="15">
        <f t="shared" si="4"/>
        <v>0</v>
      </c>
      <c r="G80" s="15"/>
      <c r="H80" s="15">
        <f t="shared" si="2"/>
        <v>0</v>
      </c>
      <c r="I80" s="17"/>
      <c r="J80" s="17"/>
      <c r="K80" s="17"/>
      <c r="L80" s="17"/>
      <c r="M80" s="17"/>
      <c r="N80" s="11"/>
    </row>
    <row r="81" spans="1:14" s="2" customFormat="1" ht="15.75" hidden="1" customHeight="1" x14ac:dyDescent="0.3">
      <c r="A81" s="47"/>
      <c r="B81" s="13"/>
      <c r="C81" s="50"/>
      <c r="D81" s="14" t="s">
        <v>10</v>
      </c>
      <c r="E81" s="15">
        <f t="shared" si="4"/>
        <v>0</v>
      </c>
      <c r="F81" s="15">
        <f t="shared" si="4"/>
        <v>0</v>
      </c>
      <c r="G81" s="15"/>
      <c r="H81" s="15">
        <f t="shared" si="2"/>
        <v>0</v>
      </c>
      <c r="I81" s="17"/>
      <c r="J81" s="17"/>
      <c r="K81" s="17"/>
      <c r="L81" s="17"/>
      <c r="M81" s="17"/>
      <c r="N81" s="11"/>
    </row>
    <row r="82" spans="1:14" s="2" customFormat="1" ht="15.75" hidden="1" customHeight="1" x14ac:dyDescent="0.3">
      <c r="A82" s="47" t="s">
        <v>12</v>
      </c>
      <c r="B82" s="13"/>
      <c r="C82" s="50" t="s">
        <v>27</v>
      </c>
      <c r="D82" s="14" t="s">
        <v>4</v>
      </c>
      <c r="E82" s="15">
        <f>E83+E84+E85+E86+E87+E88</f>
        <v>2179.1379999999999</v>
      </c>
      <c r="F82" s="15">
        <f>F83+F84+F85+F86+F87+F88</f>
        <v>1563.453</v>
      </c>
      <c r="G82" s="15">
        <f>F82/E82*100</f>
        <v>71.746396969811002</v>
      </c>
      <c r="H82" s="15">
        <f t="shared" si="2"/>
        <v>615.68499999999995</v>
      </c>
      <c r="I82" s="17"/>
      <c r="J82" s="17"/>
      <c r="K82" s="17"/>
      <c r="L82" s="17"/>
      <c r="M82" s="17"/>
      <c r="N82" s="11"/>
    </row>
    <row r="83" spans="1:14" s="2" customFormat="1" ht="15.75" hidden="1" customHeight="1" x14ac:dyDescent="0.3">
      <c r="A83" s="47"/>
      <c r="B83" s="13"/>
      <c r="C83" s="50"/>
      <c r="D83" s="14" t="s">
        <v>5</v>
      </c>
      <c r="E83" s="15"/>
      <c r="F83" s="15"/>
      <c r="G83" s="15"/>
      <c r="H83" s="15">
        <f t="shared" si="2"/>
        <v>0</v>
      </c>
      <c r="I83" s="17"/>
      <c r="J83" s="17"/>
      <c r="K83" s="17"/>
      <c r="L83" s="17"/>
      <c r="M83" s="17"/>
      <c r="N83" s="11"/>
    </row>
    <row r="84" spans="1:14" s="2" customFormat="1" ht="15.75" hidden="1" customHeight="1" x14ac:dyDescent="0.3">
      <c r="A84" s="47"/>
      <c r="B84" s="13"/>
      <c r="C84" s="50"/>
      <c r="D84" s="14" t="s">
        <v>6</v>
      </c>
      <c r="E84" s="15"/>
      <c r="F84" s="15"/>
      <c r="G84" s="15"/>
      <c r="H84" s="15">
        <f t="shared" si="2"/>
        <v>0</v>
      </c>
      <c r="I84" s="17"/>
      <c r="J84" s="17"/>
      <c r="K84" s="17"/>
      <c r="L84" s="17"/>
      <c r="M84" s="17"/>
      <c r="N84" s="11"/>
    </row>
    <row r="85" spans="1:14" s="2" customFormat="1" ht="15.75" hidden="1" customHeight="1" x14ac:dyDescent="0.3">
      <c r="A85" s="47"/>
      <c r="B85" s="13"/>
      <c r="C85" s="50"/>
      <c r="D85" s="14" t="s">
        <v>7</v>
      </c>
      <c r="E85" s="15">
        <v>1954.713</v>
      </c>
      <c r="F85" s="15">
        <v>1428.6969999999999</v>
      </c>
      <c r="G85" s="15">
        <f>F85/E85*100</f>
        <v>73.089860250584096</v>
      </c>
      <c r="H85" s="15">
        <f t="shared" si="2"/>
        <v>526.01600000000008</v>
      </c>
      <c r="I85" s="17"/>
      <c r="J85" s="17"/>
      <c r="K85" s="17"/>
      <c r="L85" s="17"/>
      <c r="M85" s="17"/>
      <c r="N85" s="11"/>
    </row>
    <row r="86" spans="1:14" s="2" customFormat="1" ht="15.75" hidden="1" customHeight="1" x14ac:dyDescent="0.3">
      <c r="A86" s="47"/>
      <c r="B86" s="13"/>
      <c r="C86" s="50"/>
      <c r="D86" s="14" t="s">
        <v>8</v>
      </c>
      <c r="E86" s="15">
        <v>224.42500000000001</v>
      </c>
      <c r="F86" s="15">
        <v>134.756</v>
      </c>
      <c r="G86" s="15">
        <f>F86/E86*100</f>
        <v>60.04500389885262</v>
      </c>
      <c r="H86" s="15">
        <f t="shared" si="2"/>
        <v>89.669000000000011</v>
      </c>
      <c r="I86" s="17"/>
      <c r="J86" s="17"/>
      <c r="K86" s="17"/>
      <c r="L86" s="17"/>
      <c r="M86" s="17"/>
      <c r="N86" s="11"/>
    </row>
    <row r="87" spans="1:14" s="2" customFormat="1" ht="25.5" hidden="1" customHeight="1" x14ac:dyDescent="0.3">
      <c r="A87" s="47"/>
      <c r="B87" s="13"/>
      <c r="C87" s="50"/>
      <c r="D87" s="14" t="s">
        <v>9</v>
      </c>
      <c r="E87" s="15"/>
      <c r="F87" s="15"/>
      <c r="G87" s="15"/>
      <c r="H87" s="15">
        <f t="shared" si="2"/>
        <v>0</v>
      </c>
      <c r="I87" s="17"/>
      <c r="J87" s="17"/>
      <c r="K87" s="17"/>
      <c r="L87" s="17"/>
      <c r="M87" s="17"/>
      <c r="N87" s="11"/>
    </row>
    <row r="88" spans="1:14" s="2" customFormat="1" ht="15.75" hidden="1" customHeight="1" x14ac:dyDescent="0.3">
      <c r="A88" s="47"/>
      <c r="B88" s="13"/>
      <c r="C88" s="50"/>
      <c r="D88" s="14" t="s">
        <v>10</v>
      </c>
      <c r="E88" s="15"/>
      <c r="F88" s="15"/>
      <c r="G88" s="15"/>
      <c r="H88" s="15">
        <f t="shared" si="2"/>
        <v>0</v>
      </c>
      <c r="I88" s="17"/>
      <c r="J88" s="17"/>
      <c r="K88" s="17"/>
      <c r="L88" s="17"/>
      <c r="M88" s="17"/>
      <c r="N88" s="11"/>
    </row>
    <row r="89" spans="1:14" s="2" customFormat="1" ht="15.75" hidden="1" customHeight="1" x14ac:dyDescent="0.3">
      <c r="A89" s="47" t="s">
        <v>14</v>
      </c>
      <c r="B89" s="13"/>
      <c r="C89" s="50" t="s">
        <v>28</v>
      </c>
      <c r="D89" s="14" t="s">
        <v>4</v>
      </c>
      <c r="E89" s="15">
        <f>SUM(E90:E95)</f>
        <v>1563.85</v>
      </c>
      <c r="F89" s="15">
        <f>SUM(F90:F95)</f>
        <v>849.73399999999992</v>
      </c>
      <c r="G89" s="15">
        <f>F89/E89*100</f>
        <v>54.336029670364802</v>
      </c>
      <c r="H89" s="15">
        <f t="shared" si="2"/>
        <v>714.11599999999999</v>
      </c>
      <c r="I89" s="17"/>
      <c r="J89" s="17"/>
      <c r="K89" s="17"/>
      <c r="L89" s="17"/>
      <c r="M89" s="17"/>
      <c r="N89" s="11"/>
    </row>
    <row r="90" spans="1:14" s="2" customFormat="1" ht="15.75" hidden="1" customHeight="1" x14ac:dyDescent="0.3">
      <c r="A90" s="47"/>
      <c r="B90" s="13"/>
      <c r="C90" s="50"/>
      <c r="D90" s="14" t="s">
        <v>5</v>
      </c>
      <c r="E90" s="15"/>
      <c r="F90" s="15"/>
      <c r="G90" s="15"/>
      <c r="H90" s="15"/>
      <c r="I90" s="17"/>
      <c r="J90" s="17"/>
      <c r="K90" s="17"/>
      <c r="L90" s="17"/>
      <c r="M90" s="17"/>
      <c r="N90" s="11"/>
    </row>
    <row r="91" spans="1:14" s="2" customFormat="1" ht="15.75" hidden="1" customHeight="1" x14ac:dyDescent="0.3">
      <c r="A91" s="47"/>
      <c r="B91" s="13"/>
      <c r="C91" s="50"/>
      <c r="D91" s="14" t="s">
        <v>6</v>
      </c>
      <c r="E91" s="15"/>
      <c r="F91" s="15"/>
      <c r="G91" s="15"/>
      <c r="H91" s="15"/>
      <c r="I91" s="17"/>
      <c r="J91" s="17"/>
      <c r="K91" s="17"/>
      <c r="L91" s="17"/>
      <c r="M91" s="17"/>
      <c r="N91" s="11"/>
    </row>
    <row r="92" spans="1:14" s="2" customFormat="1" ht="15.75" hidden="1" customHeight="1" x14ac:dyDescent="0.3">
      <c r="A92" s="47"/>
      <c r="B92" s="13"/>
      <c r="C92" s="50"/>
      <c r="D92" s="14" t="s">
        <v>7</v>
      </c>
      <c r="E92" s="15">
        <f>E99+E106</f>
        <v>1563.85</v>
      </c>
      <c r="F92" s="15">
        <f>F99+F106</f>
        <v>849.73399999999992</v>
      </c>
      <c r="G92" s="15">
        <f>F92/E92*100</f>
        <v>54.336029670364802</v>
      </c>
      <c r="H92" s="15">
        <f t="shared" ref="H92:H144" si="5">E92-F92</f>
        <v>714.11599999999999</v>
      </c>
      <c r="I92" s="17"/>
      <c r="J92" s="17"/>
      <c r="K92" s="17"/>
      <c r="L92" s="17"/>
      <c r="M92" s="17"/>
      <c r="N92" s="11"/>
    </row>
    <row r="93" spans="1:14" s="2" customFormat="1" ht="15.75" hidden="1" customHeight="1" x14ac:dyDescent="0.3">
      <c r="A93" s="47"/>
      <c r="B93" s="13"/>
      <c r="C93" s="50"/>
      <c r="D93" s="14" t="s">
        <v>8</v>
      </c>
      <c r="E93" s="15"/>
      <c r="F93" s="15"/>
      <c r="G93" s="15"/>
      <c r="H93" s="15"/>
      <c r="I93" s="17"/>
      <c r="J93" s="17"/>
      <c r="K93" s="17"/>
      <c r="L93" s="17"/>
      <c r="M93" s="17"/>
      <c r="N93" s="11"/>
    </row>
    <row r="94" spans="1:14" s="2" customFormat="1" ht="25.5" hidden="1" customHeight="1" x14ac:dyDescent="0.3">
      <c r="A94" s="47"/>
      <c r="B94" s="13"/>
      <c r="C94" s="50"/>
      <c r="D94" s="14" t="s">
        <v>9</v>
      </c>
      <c r="E94" s="15"/>
      <c r="F94" s="15"/>
      <c r="G94" s="15"/>
      <c r="H94" s="15"/>
      <c r="I94" s="17"/>
      <c r="J94" s="17"/>
      <c r="K94" s="17"/>
      <c r="L94" s="17"/>
      <c r="M94" s="17"/>
      <c r="N94" s="11"/>
    </row>
    <row r="95" spans="1:14" s="2" customFormat="1" ht="15.75" hidden="1" customHeight="1" x14ac:dyDescent="0.3">
      <c r="A95" s="47"/>
      <c r="B95" s="13"/>
      <c r="C95" s="50"/>
      <c r="D95" s="14" t="s">
        <v>10</v>
      </c>
      <c r="E95" s="15"/>
      <c r="F95" s="15"/>
      <c r="G95" s="15"/>
      <c r="H95" s="15"/>
      <c r="I95" s="17"/>
      <c r="J95" s="17"/>
      <c r="K95" s="17"/>
      <c r="L95" s="17"/>
      <c r="M95" s="17"/>
      <c r="N95" s="11"/>
    </row>
    <row r="96" spans="1:14" s="2" customFormat="1" ht="15.75" hidden="1" customHeight="1" x14ac:dyDescent="0.3">
      <c r="A96" s="47" t="s">
        <v>29</v>
      </c>
      <c r="B96" s="13"/>
      <c r="C96" s="50" t="s">
        <v>30</v>
      </c>
      <c r="D96" s="14" t="s">
        <v>4</v>
      </c>
      <c r="E96" s="15">
        <f>SUM(E97:E102)</f>
        <v>28</v>
      </c>
      <c r="F96" s="15">
        <f>SUM(F97:F102)</f>
        <v>23.3</v>
      </c>
      <c r="G96" s="15">
        <f>F96/E96*100</f>
        <v>83.214285714285722</v>
      </c>
      <c r="H96" s="15">
        <f t="shared" si="5"/>
        <v>4.6999999999999993</v>
      </c>
      <c r="I96" s="17"/>
      <c r="J96" s="17"/>
      <c r="K96" s="17"/>
      <c r="L96" s="17"/>
      <c r="M96" s="17"/>
      <c r="N96" s="11"/>
    </row>
    <row r="97" spans="1:14" s="2" customFormat="1" ht="15.75" hidden="1" customHeight="1" x14ac:dyDescent="0.3">
      <c r="A97" s="47"/>
      <c r="B97" s="13"/>
      <c r="C97" s="50"/>
      <c r="D97" s="14" t="s">
        <v>5</v>
      </c>
      <c r="E97" s="15"/>
      <c r="F97" s="15"/>
      <c r="G97" s="15"/>
      <c r="H97" s="15">
        <f t="shared" si="5"/>
        <v>0</v>
      </c>
      <c r="I97" s="17"/>
      <c r="J97" s="17"/>
      <c r="K97" s="17"/>
      <c r="L97" s="17"/>
      <c r="M97" s="17"/>
      <c r="N97" s="11"/>
    </row>
    <row r="98" spans="1:14" s="2" customFormat="1" ht="15.75" hidden="1" customHeight="1" x14ac:dyDescent="0.3">
      <c r="A98" s="47"/>
      <c r="B98" s="13"/>
      <c r="C98" s="50"/>
      <c r="D98" s="14" t="s">
        <v>6</v>
      </c>
      <c r="E98" s="15"/>
      <c r="F98" s="15"/>
      <c r="G98" s="15"/>
      <c r="H98" s="15">
        <f t="shared" si="5"/>
        <v>0</v>
      </c>
      <c r="I98" s="17"/>
      <c r="J98" s="17"/>
      <c r="K98" s="17"/>
      <c r="L98" s="17"/>
      <c r="M98" s="17"/>
      <c r="N98" s="11"/>
    </row>
    <row r="99" spans="1:14" s="2" customFormat="1" ht="15.75" hidden="1" customHeight="1" x14ac:dyDescent="0.3">
      <c r="A99" s="47"/>
      <c r="B99" s="13"/>
      <c r="C99" s="50"/>
      <c r="D99" s="14" t="s">
        <v>7</v>
      </c>
      <c r="E99" s="15">
        <v>28</v>
      </c>
      <c r="F99" s="15">
        <v>23.3</v>
      </c>
      <c r="G99" s="15">
        <f>F99/E99*100</f>
        <v>83.214285714285722</v>
      </c>
      <c r="H99" s="15">
        <f t="shared" si="5"/>
        <v>4.6999999999999993</v>
      </c>
      <c r="I99" s="17"/>
      <c r="J99" s="17"/>
      <c r="K99" s="17"/>
      <c r="L99" s="17"/>
      <c r="M99" s="17"/>
      <c r="N99" s="11"/>
    </row>
    <row r="100" spans="1:14" s="2" customFormat="1" ht="15.75" hidden="1" customHeight="1" x14ac:dyDescent="0.3">
      <c r="A100" s="47"/>
      <c r="B100" s="13"/>
      <c r="C100" s="50"/>
      <c r="D100" s="14" t="s">
        <v>8</v>
      </c>
      <c r="E100" s="15"/>
      <c r="F100" s="15"/>
      <c r="G100" s="15"/>
      <c r="H100" s="15">
        <f t="shared" si="5"/>
        <v>0</v>
      </c>
      <c r="I100" s="17"/>
      <c r="J100" s="17"/>
      <c r="K100" s="17"/>
      <c r="L100" s="17"/>
      <c r="M100" s="17"/>
      <c r="N100" s="11"/>
    </row>
    <row r="101" spans="1:14" s="2" customFormat="1" ht="25.5" hidden="1" customHeight="1" x14ac:dyDescent="0.3">
      <c r="A101" s="47"/>
      <c r="B101" s="13"/>
      <c r="C101" s="50"/>
      <c r="D101" s="14" t="s">
        <v>9</v>
      </c>
      <c r="E101" s="15"/>
      <c r="F101" s="15"/>
      <c r="G101" s="15"/>
      <c r="H101" s="15">
        <f t="shared" si="5"/>
        <v>0</v>
      </c>
      <c r="I101" s="17"/>
      <c r="J101" s="17"/>
      <c r="K101" s="17"/>
      <c r="L101" s="17"/>
      <c r="M101" s="17"/>
      <c r="N101" s="11"/>
    </row>
    <row r="102" spans="1:14" s="2" customFormat="1" ht="15.75" hidden="1" customHeight="1" x14ac:dyDescent="0.3">
      <c r="A102" s="47"/>
      <c r="B102" s="13"/>
      <c r="C102" s="50"/>
      <c r="D102" s="14" t="s">
        <v>10</v>
      </c>
      <c r="E102" s="15"/>
      <c r="F102" s="15"/>
      <c r="G102" s="15"/>
      <c r="H102" s="15">
        <f t="shared" si="5"/>
        <v>0</v>
      </c>
      <c r="I102" s="17"/>
      <c r="J102" s="17"/>
      <c r="K102" s="17"/>
      <c r="L102" s="17"/>
      <c r="M102" s="17"/>
      <c r="N102" s="11"/>
    </row>
    <row r="103" spans="1:14" s="2" customFormat="1" ht="15.75" hidden="1" customHeight="1" x14ac:dyDescent="0.3">
      <c r="A103" s="47" t="s">
        <v>31</v>
      </c>
      <c r="B103" s="13"/>
      <c r="C103" s="50" t="s">
        <v>32</v>
      </c>
      <c r="D103" s="14" t="s">
        <v>4</v>
      </c>
      <c r="E103" s="15">
        <f>SUM(E104:E109)</f>
        <v>1535.85</v>
      </c>
      <c r="F103" s="15">
        <f>SUM(F104:F109)</f>
        <v>826.43399999999997</v>
      </c>
      <c r="G103" s="15">
        <f>F103/E103*100</f>
        <v>53.809551714034576</v>
      </c>
      <c r="H103" s="15">
        <f t="shared" si="5"/>
        <v>709.41599999999994</v>
      </c>
      <c r="I103" s="17"/>
      <c r="J103" s="17"/>
      <c r="K103" s="17"/>
      <c r="L103" s="17"/>
      <c r="M103" s="17"/>
      <c r="N103" s="11"/>
    </row>
    <row r="104" spans="1:14" s="2" customFormat="1" ht="15.75" hidden="1" customHeight="1" x14ac:dyDescent="0.3">
      <c r="A104" s="47"/>
      <c r="B104" s="13"/>
      <c r="C104" s="50"/>
      <c r="D104" s="14" t="s">
        <v>5</v>
      </c>
      <c r="E104" s="15"/>
      <c r="F104" s="15"/>
      <c r="G104" s="15"/>
      <c r="H104" s="15">
        <f t="shared" si="5"/>
        <v>0</v>
      </c>
      <c r="I104" s="17"/>
      <c r="J104" s="17"/>
      <c r="K104" s="17"/>
      <c r="L104" s="17"/>
      <c r="M104" s="17"/>
      <c r="N104" s="11"/>
    </row>
    <row r="105" spans="1:14" s="2" customFormat="1" ht="15.75" hidden="1" customHeight="1" x14ac:dyDescent="0.3">
      <c r="A105" s="47"/>
      <c r="B105" s="13"/>
      <c r="C105" s="50"/>
      <c r="D105" s="14" t="s">
        <v>6</v>
      </c>
      <c r="E105" s="15"/>
      <c r="F105" s="15"/>
      <c r="G105" s="15"/>
      <c r="H105" s="15">
        <f t="shared" si="5"/>
        <v>0</v>
      </c>
      <c r="I105" s="17"/>
      <c r="J105" s="17"/>
      <c r="K105" s="17"/>
      <c r="L105" s="17"/>
      <c r="M105" s="17"/>
      <c r="N105" s="11"/>
    </row>
    <row r="106" spans="1:14" s="2" customFormat="1" ht="15.75" hidden="1" customHeight="1" x14ac:dyDescent="0.3">
      <c r="A106" s="47"/>
      <c r="B106" s="13"/>
      <c r="C106" s="50"/>
      <c r="D106" s="14" t="s">
        <v>7</v>
      </c>
      <c r="E106" s="15">
        <v>1535.85</v>
      </c>
      <c r="F106" s="15">
        <v>826.43399999999997</v>
      </c>
      <c r="G106" s="15">
        <f>F106/E106*100</f>
        <v>53.809551714034576</v>
      </c>
      <c r="H106" s="15">
        <f t="shared" si="5"/>
        <v>709.41599999999994</v>
      </c>
      <c r="I106" s="17"/>
      <c r="J106" s="17"/>
      <c r="K106" s="17"/>
      <c r="L106" s="17"/>
      <c r="M106" s="17"/>
      <c r="N106" s="11"/>
    </row>
    <row r="107" spans="1:14" s="2" customFormat="1" ht="15.75" hidden="1" customHeight="1" x14ac:dyDescent="0.3">
      <c r="A107" s="47"/>
      <c r="B107" s="13"/>
      <c r="C107" s="50"/>
      <c r="D107" s="14" t="s">
        <v>8</v>
      </c>
      <c r="E107" s="15"/>
      <c r="F107" s="15"/>
      <c r="G107" s="15"/>
      <c r="H107" s="15">
        <f t="shared" si="5"/>
        <v>0</v>
      </c>
      <c r="I107" s="17"/>
      <c r="J107" s="17"/>
      <c r="K107" s="17"/>
      <c r="L107" s="17"/>
      <c r="M107" s="17"/>
      <c r="N107" s="11"/>
    </row>
    <row r="108" spans="1:14" s="2" customFormat="1" ht="25.5" hidden="1" customHeight="1" x14ac:dyDescent="0.3">
      <c r="A108" s="47"/>
      <c r="B108" s="13"/>
      <c r="C108" s="50"/>
      <c r="D108" s="14" t="s">
        <v>9</v>
      </c>
      <c r="E108" s="15"/>
      <c r="F108" s="15"/>
      <c r="G108" s="15"/>
      <c r="H108" s="15">
        <f t="shared" si="5"/>
        <v>0</v>
      </c>
      <c r="I108" s="17"/>
      <c r="J108" s="17"/>
      <c r="K108" s="17"/>
      <c r="L108" s="17"/>
      <c r="M108" s="17"/>
      <c r="N108" s="11"/>
    </row>
    <row r="109" spans="1:14" s="2" customFormat="1" ht="15.75" hidden="1" customHeight="1" x14ac:dyDescent="0.3">
      <c r="A109" s="47"/>
      <c r="B109" s="13"/>
      <c r="C109" s="50"/>
      <c r="D109" s="14" t="s">
        <v>10</v>
      </c>
      <c r="E109" s="15"/>
      <c r="F109" s="15"/>
      <c r="G109" s="15"/>
      <c r="H109" s="15">
        <f t="shared" si="5"/>
        <v>0</v>
      </c>
      <c r="I109" s="17"/>
      <c r="J109" s="17"/>
      <c r="K109" s="17"/>
      <c r="L109" s="17"/>
      <c r="M109" s="17"/>
      <c r="N109" s="11"/>
    </row>
    <row r="110" spans="1:14" s="2" customFormat="1" ht="15.75" hidden="1" customHeight="1" x14ac:dyDescent="0.3">
      <c r="A110" s="47" t="s">
        <v>16</v>
      </c>
      <c r="B110" s="13"/>
      <c r="C110" s="50" t="s">
        <v>33</v>
      </c>
      <c r="D110" s="14" t="s">
        <v>4</v>
      </c>
      <c r="E110" s="15">
        <f>SUM(E111:E116)</f>
        <v>508.8</v>
      </c>
      <c r="F110" s="15">
        <f>SUM(F111:F116)</f>
        <v>381.70699999999999</v>
      </c>
      <c r="G110" s="15">
        <f>F110/E110*100</f>
        <v>75.021029874213824</v>
      </c>
      <c r="H110" s="15">
        <f t="shared" si="5"/>
        <v>127.09300000000002</v>
      </c>
      <c r="I110" s="17"/>
      <c r="J110" s="17"/>
      <c r="K110" s="17"/>
      <c r="L110" s="17"/>
      <c r="M110" s="17"/>
      <c r="N110" s="11"/>
    </row>
    <row r="111" spans="1:14" s="2" customFormat="1" ht="15.75" hidden="1" customHeight="1" x14ac:dyDescent="0.3">
      <c r="A111" s="47"/>
      <c r="B111" s="13"/>
      <c r="C111" s="50"/>
      <c r="D111" s="14" t="s">
        <v>5</v>
      </c>
      <c r="E111" s="15">
        <f t="shared" ref="E111:F116" si="6">E118+E125+E132</f>
        <v>0</v>
      </c>
      <c r="F111" s="15">
        <f t="shared" si="6"/>
        <v>0</v>
      </c>
      <c r="G111" s="15"/>
      <c r="H111" s="15">
        <f t="shared" si="5"/>
        <v>0</v>
      </c>
      <c r="I111" s="17"/>
      <c r="J111" s="17"/>
      <c r="K111" s="17"/>
      <c r="L111" s="17"/>
      <c r="M111" s="17"/>
      <c r="N111" s="11"/>
    </row>
    <row r="112" spans="1:14" s="2" customFormat="1" ht="15.75" hidden="1" customHeight="1" x14ac:dyDescent="0.3">
      <c r="A112" s="47"/>
      <c r="B112" s="13"/>
      <c r="C112" s="50"/>
      <c r="D112" s="14" t="s">
        <v>6</v>
      </c>
      <c r="E112" s="15">
        <f t="shared" si="6"/>
        <v>0</v>
      </c>
      <c r="F112" s="15">
        <f t="shared" si="6"/>
        <v>0</v>
      </c>
      <c r="G112" s="15"/>
      <c r="H112" s="15">
        <f t="shared" si="5"/>
        <v>0</v>
      </c>
      <c r="I112" s="17"/>
      <c r="J112" s="17"/>
      <c r="K112" s="17"/>
      <c r="L112" s="17"/>
      <c r="M112" s="17"/>
      <c r="N112" s="11"/>
    </row>
    <row r="113" spans="1:14" s="2" customFormat="1" ht="15.75" hidden="1" customHeight="1" x14ac:dyDescent="0.3">
      <c r="A113" s="47"/>
      <c r="B113" s="13"/>
      <c r="C113" s="50"/>
      <c r="D113" s="14" t="s">
        <v>7</v>
      </c>
      <c r="E113" s="15">
        <f t="shared" si="6"/>
        <v>508.8</v>
      </c>
      <c r="F113" s="15">
        <f t="shared" si="6"/>
        <v>381.70699999999999</v>
      </c>
      <c r="G113" s="15">
        <f>F113/E113*100</f>
        <v>75.021029874213824</v>
      </c>
      <c r="H113" s="15">
        <f t="shared" si="5"/>
        <v>127.09300000000002</v>
      </c>
      <c r="I113" s="17"/>
      <c r="J113" s="17"/>
      <c r="K113" s="17"/>
      <c r="L113" s="17"/>
      <c r="M113" s="17"/>
      <c r="N113" s="11"/>
    </row>
    <row r="114" spans="1:14" s="2" customFormat="1" ht="15.75" hidden="1" customHeight="1" x14ac:dyDescent="0.3">
      <c r="A114" s="47"/>
      <c r="B114" s="13"/>
      <c r="C114" s="50"/>
      <c r="D114" s="14" t="s">
        <v>8</v>
      </c>
      <c r="E114" s="15">
        <f t="shared" si="6"/>
        <v>0</v>
      </c>
      <c r="F114" s="15">
        <f t="shared" si="6"/>
        <v>0</v>
      </c>
      <c r="G114" s="15"/>
      <c r="H114" s="15">
        <f t="shared" si="5"/>
        <v>0</v>
      </c>
      <c r="I114" s="17"/>
      <c r="J114" s="17"/>
      <c r="K114" s="17"/>
      <c r="L114" s="17"/>
      <c r="M114" s="17"/>
      <c r="N114" s="11"/>
    </row>
    <row r="115" spans="1:14" s="2" customFormat="1" ht="25.5" hidden="1" customHeight="1" x14ac:dyDescent="0.3">
      <c r="A115" s="47"/>
      <c r="B115" s="13"/>
      <c r="C115" s="50"/>
      <c r="D115" s="14" t="s">
        <v>9</v>
      </c>
      <c r="E115" s="15">
        <f t="shared" si="6"/>
        <v>0</v>
      </c>
      <c r="F115" s="15">
        <f t="shared" si="6"/>
        <v>0</v>
      </c>
      <c r="G115" s="15"/>
      <c r="H115" s="15">
        <f t="shared" si="5"/>
        <v>0</v>
      </c>
      <c r="I115" s="17"/>
      <c r="J115" s="17"/>
      <c r="K115" s="17"/>
      <c r="L115" s="17"/>
      <c r="M115" s="17"/>
      <c r="N115" s="11"/>
    </row>
    <row r="116" spans="1:14" s="2" customFormat="1" ht="15.75" hidden="1" customHeight="1" x14ac:dyDescent="0.3">
      <c r="A116" s="47"/>
      <c r="B116" s="13"/>
      <c r="C116" s="50"/>
      <c r="D116" s="14" t="s">
        <v>10</v>
      </c>
      <c r="E116" s="15">
        <f t="shared" si="6"/>
        <v>0</v>
      </c>
      <c r="F116" s="15">
        <f t="shared" si="6"/>
        <v>0</v>
      </c>
      <c r="G116" s="15"/>
      <c r="H116" s="15">
        <f t="shared" si="5"/>
        <v>0</v>
      </c>
      <c r="I116" s="17"/>
      <c r="J116" s="17"/>
      <c r="K116" s="17"/>
      <c r="L116" s="17"/>
      <c r="M116" s="17"/>
      <c r="N116" s="11"/>
    </row>
    <row r="117" spans="1:14" s="2" customFormat="1" ht="15.75" hidden="1" customHeight="1" x14ac:dyDescent="0.3">
      <c r="A117" s="47" t="s">
        <v>34</v>
      </c>
      <c r="B117" s="13"/>
      <c r="C117" s="50" t="s">
        <v>35</v>
      </c>
      <c r="D117" s="14" t="s">
        <v>4</v>
      </c>
      <c r="E117" s="15">
        <f>SUM(E118:E123)</f>
        <v>360.74</v>
      </c>
      <c r="F117" s="15">
        <f>SUM(F118:F123)</f>
        <v>242.55799999999999</v>
      </c>
      <c r="G117" s="15">
        <f>F117/E117*100</f>
        <v>67.23900870432999</v>
      </c>
      <c r="H117" s="15">
        <f t="shared" si="5"/>
        <v>118.18200000000002</v>
      </c>
      <c r="I117" s="17"/>
      <c r="J117" s="17"/>
      <c r="K117" s="17"/>
      <c r="L117" s="17"/>
      <c r="M117" s="17"/>
      <c r="N117" s="11"/>
    </row>
    <row r="118" spans="1:14" s="2" customFormat="1" ht="15.75" hidden="1" customHeight="1" x14ac:dyDescent="0.3">
      <c r="A118" s="47"/>
      <c r="B118" s="13"/>
      <c r="C118" s="50"/>
      <c r="D118" s="14" t="s">
        <v>5</v>
      </c>
      <c r="E118" s="15"/>
      <c r="F118" s="15"/>
      <c r="G118" s="15"/>
      <c r="H118" s="15">
        <f t="shared" si="5"/>
        <v>0</v>
      </c>
      <c r="I118" s="17"/>
      <c r="J118" s="17"/>
      <c r="K118" s="17"/>
      <c r="L118" s="17"/>
      <c r="M118" s="17"/>
      <c r="N118" s="11"/>
    </row>
    <row r="119" spans="1:14" s="2" customFormat="1" ht="15.75" hidden="1" customHeight="1" x14ac:dyDescent="0.3">
      <c r="A119" s="47"/>
      <c r="B119" s="13"/>
      <c r="C119" s="50"/>
      <c r="D119" s="14" t="s">
        <v>6</v>
      </c>
      <c r="E119" s="15"/>
      <c r="F119" s="15"/>
      <c r="G119" s="15"/>
      <c r="H119" s="15">
        <f t="shared" si="5"/>
        <v>0</v>
      </c>
      <c r="I119" s="17"/>
      <c r="J119" s="17"/>
      <c r="K119" s="17"/>
      <c r="L119" s="17"/>
      <c r="M119" s="17"/>
      <c r="N119" s="11"/>
    </row>
    <row r="120" spans="1:14" s="2" customFormat="1" ht="15.75" hidden="1" customHeight="1" x14ac:dyDescent="0.3">
      <c r="A120" s="47"/>
      <c r="B120" s="13"/>
      <c r="C120" s="50"/>
      <c r="D120" s="14" t="s">
        <v>7</v>
      </c>
      <c r="E120" s="15">
        <v>360.74</v>
      </c>
      <c r="F120" s="15">
        <v>242.55799999999999</v>
      </c>
      <c r="G120" s="15">
        <f>F120/E120*100</f>
        <v>67.23900870432999</v>
      </c>
      <c r="H120" s="15">
        <f t="shared" si="5"/>
        <v>118.18200000000002</v>
      </c>
      <c r="I120" s="17"/>
      <c r="J120" s="17"/>
      <c r="K120" s="17"/>
      <c r="L120" s="17"/>
      <c r="M120" s="17"/>
      <c r="N120" s="11"/>
    </row>
    <row r="121" spans="1:14" s="2" customFormat="1" ht="15.75" hidden="1" customHeight="1" x14ac:dyDescent="0.3">
      <c r="A121" s="47"/>
      <c r="B121" s="13"/>
      <c r="C121" s="50"/>
      <c r="D121" s="14" t="s">
        <v>8</v>
      </c>
      <c r="E121" s="15"/>
      <c r="F121" s="15"/>
      <c r="G121" s="15"/>
      <c r="H121" s="15">
        <f t="shared" si="5"/>
        <v>0</v>
      </c>
      <c r="I121" s="17"/>
      <c r="J121" s="17"/>
      <c r="K121" s="17"/>
      <c r="L121" s="17"/>
      <c r="M121" s="17"/>
      <c r="N121" s="11"/>
    </row>
    <row r="122" spans="1:14" s="2" customFormat="1" ht="25.5" hidden="1" customHeight="1" x14ac:dyDescent="0.3">
      <c r="A122" s="47"/>
      <c r="B122" s="13"/>
      <c r="C122" s="50"/>
      <c r="D122" s="14" t="s">
        <v>9</v>
      </c>
      <c r="E122" s="15"/>
      <c r="F122" s="15"/>
      <c r="G122" s="15"/>
      <c r="H122" s="15">
        <f t="shared" si="5"/>
        <v>0</v>
      </c>
      <c r="I122" s="17"/>
      <c r="J122" s="17"/>
      <c r="K122" s="17"/>
      <c r="L122" s="17"/>
      <c r="M122" s="17"/>
      <c r="N122" s="11"/>
    </row>
    <row r="123" spans="1:14" s="2" customFormat="1" ht="15.75" hidden="1" customHeight="1" x14ac:dyDescent="0.3">
      <c r="A123" s="47"/>
      <c r="B123" s="13"/>
      <c r="C123" s="50"/>
      <c r="D123" s="14" t="s">
        <v>10</v>
      </c>
      <c r="E123" s="15"/>
      <c r="F123" s="15"/>
      <c r="G123" s="15"/>
      <c r="H123" s="15">
        <f t="shared" si="5"/>
        <v>0</v>
      </c>
      <c r="I123" s="17"/>
      <c r="J123" s="17"/>
      <c r="K123" s="17"/>
      <c r="L123" s="17"/>
      <c r="M123" s="17"/>
      <c r="N123" s="11"/>
    </row>
    <row r="124" spans="1:14" s="2" customFormat="1" ht="15.75" hidden="1" customHeight="1" x14ac:dyDescent="0.3">
      <c r="A124" s="47" t="s">
        <v>36</v>
      </c>
      <c r="B124" s="13"/>
      <c r="C124" s="50" t="s">
        <v>37</v>
      </c>
      <c r="D124" s="14" t="s">
        <v>4</v>
      </c>
      <c r="E124" s="15">
        <f>SUM(E125:E130)</f>
        <v>22.582000000000001</v>
      </c>
      <c r="F124" s="15">
        <f>SUM(F125:F130)</f>
        <v>13.670999999999999</v>
      </c>
      <c r="G124" s="15">
        <f>F124/E124*100</f>
        <v>60.539367637941723</v>
      </c>
      <c r="H124" s="15">
        <f t="shared" si="5"/>
        <v>8.9110000000000014</v>
      </c>
      <c r="I124" s="17"/>
      <c r="J124" s="17"/>
      <c r="K124" s="17"/>
      <c r="L124" s="17"/>
      <c r="M124" s="17"/>
      <c r="N124" s="11"/>
    </row>
    <row r="125" spans="1:14" s="2" customFormat="1" ht="15.75" hidden="1" customHeight="1" x14ac:dyDescent="0.3">
      <c r="A125" s="47"/>
      <c r="B125" s="13"/>
      <c r="C125" s="50"/>
      <c r="D125" s="14" t="s">
        <v>5</v>
      </c>
      <c r="E125" s="15"/>
      <c r="F125" s="15"/>
      <c r="G125" s="15"/>
      <c r="H125" s="15">
        <f t="shared" si="5"/>
        <v>0</v>
      </c>
      <c r="I125" s="17"/>
      <c r="J125" s="17"/>
      <c r="K125" s="17"/>
      <c r="L125" s="17"/>
      <c r="M125" s="17"/>
      <c r="N125" s="11"/>
    </row>
    <row r="126" spans="1:14" s="2" customFormat="1" ht="15.75" hidden="1" customHeight="1" x14ac:dyDescent="0.3">
      <c r="A126" s="47"/>
      <c r="B126" s="13"/>
      <c r="C126" s="50"/>
      <c r="D126" s="14" t="s">
        <v>6</v>
      </c>
      <c r="E126" s="15"/>
      <c r="F126" s="15"/>
      <c r="G126" s="15"/>
      <c r="H126" s="15">
        <f t="shared" si="5"/>
        <v>0</v>
      </c>
      <c r="I126" s="17"/>
      <c r="J126" s="17"/>
      <c r="K126" s="17"/>
      <c r="L126" s="17"/>
      <c r="M126" s="17"/>
      <c r="N126" s="11"/>
    </row>
    <row r="127" spans="1:14" s="2" customFormat="1" ht="15.75" hidden="1" customHeight="1" x14ac:dyDescent="0.3">
      <c r="A127" s="47"/>
      <c r="B127" s="13"/>
      <c r="C127" s="50"/>
      <c r="D127" s="14" t="s">
        <v>7</v>
      </c>
      <c r="E127" s="15">
        <v>22.582000000000001</v>
      </c>
      <c r="F127" s="15">
        <v>13.670999999999999</v>
      </c>
      <c r="G127" s="15">
        <f>F127/E127*100</f>
        <v>60.539367637941723</v>
      </c>
      <c r="H127" s="15">
        <f t="shared" si="5"/>
        <v>8.9110000000000014</v>
      </c>
      <c r="I127" s="17"/>
      <c r="J127" s="17"/>
      <c r="K127" s="17"/>
      <c r="L127" s="17"/>
      <c r="M127" s="17"/>
      <c r="N127" s="11"/>
    </row>
    <row r="128" spans="1:14" s="2" customFormat="1" ht="15.75" hidden="1" customHeight="1" x14ac:dyDescent="0.3">
      <c r="A128" s="47"/>
      <c r="B128" s="13"/>
      <c r="C128" s="50"/>
      <c r="D128" s="14" t="s">
        <v>8</v>
      </c>
      <c r="E128" s="15"/>
      <c r="F128" s="15"/>
      <c r="G128" s="15"/>
      <c r="H128" s="15">
        <f t="shared" si="5"/>
        <v>0</v>
      </c>
      <c r="I128" s="17"/>
      <c r="J128" s="17"/>
      <c r="K128" s="17"/>
      <c r="L128" s="17"/>
      <c r="M128" s="17"/>
      <c r="N128" s="11"/>
    </row>
    <row r="129" spans="1:14" s="2" customFormat="1" ht="25.5" hidden="1" customHeight="1" x14ac:dyDescent="0.3">
      <c r="A129" s="47"/>
      <c r="B129" s="13"/>
      <c r="C129" s="50"/>
      <c r="D129" s="14" t="s">
        <v>9</v>
      </c>
      <c r="E129" s="15"/>
      <c r="F129" s="15"/>
      <c r="G129" s="15"/>
      <c r="H129" s="15">
        <f t="shared" si="5"/>
        <v>0</v>
      </c>
      <c r="I129" s="17"/>
      <c r="J129" s="17"/>
      <c r="K129" s="17"/>
      <c r="L129" s="17"/>
      <c r="M129" s="17"/>
      <c r="N129" s="11"/>
    </row>
    <row r="130" spans="1:14" s="2" customFormat="1" ht="15.75" hidden="1" customHeight="1" x14ac:dyDescent="0.3">
      <c r="A130" s="47"/>
      <c r="B130" s="13"/>
      <c r="C130" s="50"/>
      <c r="D130" s="14" t="s">
        <v>10</v>
      </c>
      <c r="E130" s="15"/>
      <c r="F130" s="15"/>
      <c r="G130" s="15"/>
      <c r="H130" s="15">
        <f t="shared" si="5"/>
        <v>0</v>
      </c>
      <c r="I130" s="17"/>
      <c r="J130" s="17"/>
      <c r="K130" s="17"/>
      <c r="L130" s="17"/>
      <c r="M130" s="17"/>
      <c r="N130" s="11"/>
    </row>
    <row r="131" spans="1:14" s="2" customFormat="1" ht="15.75" hidden="1" customHeight="1" x14ac:dyDescent="0.3">
      <c r="A131" s="47"/>
      <c r="B131" s="13"/>
      <c r="C131" s="50"/>
      <c r="D131" s="14"/>
      <c r="E131" s="15">
        <f>SUM(E132:E137)</f>
        <v>125.47799999999999</v>
      </c>
      <c r="F131" s="15">
        <f>SUM(F132:F137)</f>
        <v>125.47799999999999</v>
      </c>
      <c r="G131" s="15">
        <f>F131/E131*100</f>
        <v>100</v>
      </c>
      <c r="H131" s="15">
        <f t="shared" si="5"/>
        <v>0</v>
      </c>
      <c r="I131" s="17"/>
      <c r="J131" s="17"/>
      <c r="K131" s="17"/>
      <c r="L131" s="17"/>
      <c r="M131" s="17"/>
      <c r="N131" s="11"/>
    </row>
    <row r="132" spans="1:14" s="2" customFormat="1" ht="15.75" hidden="1" customHeight="1" x14ac:dyDescent="0.3">
      <c r="A132" s="47"/>
      <c r="B132" s="13"/>
      <c r="C132" s="50"/>
      <c r="D132" s="14"/>
      <c r="E132" s="15"/>
      <c r="F132" s="15"/>
      <c r="G132" s="15"/>
      <c r="H132" s="15">
        <f t="shared" si="5"/>
        <v>0</v>
      </c>
      <c r="I132" s="17"/>
      <c r="J132" s="17"/>
      <c r="K132" s="17"/>
      <c r="L132" s="17"/>
      <c r="M132" s="17"/>
      <c r="N132" s="11"/>
    </row>
    <row r="133" spans="1:14" s="2" customFormat="1" ht="15.75" hidden="1" customHeight="1" x14ac:dyDescent="0.3">
      <c r="A133" s="47"/>
      <c r="B133" s="13"/>
      <c r="C133" s="50"/>
      <c r="D133" s="14"/>
      <c r="E133" s="15"/>
      <c r="F133" s="15"/>
      <c r="G133" s="15"/>
      <c r="H133" s="15">
        <f t="shared" si="5"/>
        <v>0</v>
      </c>
      <c r="I133" s="17"/>
      <c r="J133" s="17"/>
      <c r="K133" s="17"/>
      <c r="L133" s="17"/>
      <c r="M133" s="17"/>
      <c r="N133" s="11"/>
    </row>
    <row r="134" spans="1:14" s="2" customFormat="1" ht="15.75" hidden="1" customHeight="1" x14ac:dyDescent="0.3">
      <c r="A134" s="47"/>
      <c r="B134" s="13"/>
      <c r="C134" s="50"/>
      <c r="D134" s="14"/>
      <c r="E134" s="15">
        <v>125.47799999999999</v>
      </c>
      <c r="F134" s="15">
        <v>125.47799999999999</v>
      </c>
      <c r="G134" s="15">
        <f>F134/E134*100</f>
        <v>100</v>
      </c>
      <c r="H134" s="15">
        <f t="shared" si="5"/>
        <v>0</v>
      </c>
      <c r="I134" s="17"/>
      <c r="J134" s="17"/>
      <c r="K134" s="17"/>
      <c r="L134" s="17"/>
      <c r="M134" s="17"/>
      <c r="N134" s="11"/>
    </row>
    <row r="135" spans="1:14" s="2" customFormat="1" ht="15.75" hidden="1" customHeight="1" x14ac:dyDescent="0.3">
      <c r="A135" s="47"/>
      <c r="B135" s="13"/>
      <c r="C135" s="50"/>
      <c r="D135" s="14"/>
      <c r="E135" s="15"/>
      <c r="F135" s="15"/>
      <c r="G135" s="15"/>
      <c r="H135" s="15">
        <f t="shared" si="5"/>
        <v>0</v>
      </c>
      <c r="I135" s="17"/>
      <c r="J135" s="17"/>
      <c r="K135" s="17"/>
      <c r="L135" s="17"/>
      <c r="M135" s="17"/>
      <c r="N135" s="11"/>
    </row>
    <row r="136" spans="1:14" s="2" customFormat="1" ht="25.5" hidden="1" customHeight="1" x14ac:dyDescent="0.3">
      <c r="A136" s="47"/>
      <c r="B136" s="13"/>
      <c r="C136" s="50"/>
      <c r="D136" s="14"/>
      <c r="E136" s="15"/>
      <c r="F136" s="15"/>
      <c r="G136" s="15"/>
      <c r="H136" s="15">
        <f t="shared" si="5"/>
        <v>0</v>
      </c>
      <c r="I136" s="17"/>
      <c r="J136" s="17"/>
      <c r="K136" s="17"/>
      <c r="L136" s="17"/>
      <c r="M136" s="17"/>
      <c r="N136" s="11"/>
    </row>
    <row r="137" spans="1:14" s="2" customFormat="1" ht="33" hidden="1" customHeight="1" x14ac:dyDescent="0.3">
      <c r="A137" s="47"/>
      <c r="B137" s="13"/>
      <c r="C137" s="50"/>
      <c r="D137" s="14"/>
      <c r="E137" s="15"/>
      <c r="F137" s="15"/>
      <c r="G137" s="15"/>
      <c r="H137" s="15"/>
      <c r="I137" s="17"/>
      <c r="J137" s="17"/>
      <c r="K137" s="17"/>
      <c r="L137" s="17"/>
      <c r="M137" s="17"/>
      <c r="N137" s="11"/>
    </row>
    <row r="138" spans="1:14" s="21" customFormat="1" ht="26.25" customHeight="1" x14ac:dyDescent="0.25">
      <c r="A138" s="47"/>
      <c r="B138" s="47" t="s">
        <v>53</v>
      </c>
      <c r="C138" s="50" t="s">
        <v>81</v>
      </c>
      <c r="D138" s="22" t="s">
        <v>4</v>
      </c>
      <c r="E138" s="19">
        <f>SUM(E139:E141)</f>
        <v>321299.31299999997</v>
      </c>
      <c r="F138" s="19">
        <f>SUM(F139:F141)</f>
        <v>347042.39</v>
      </c>
      <c r="G138" s="19">
        <f t="shared" ref="G138:J138" si="7">SUM(G139:G141)</f>
        <v>389751.01199999999</v>
      </c>
      <c r="H138" s="19">
        <f t="shared" si="7"/>
        <v>411077.55500000005</v>
      </c>
      <c r="I138" s="19">
        <f t="shared" si="7"/>
        <v>438925.8679999999</v>
      </c>
      <c r="J138" s="19">
        <f t="shared" si="7"/>
        <v>429744.69200000004</v>
      </c>
      <c r="K138" s="19">
        <f>SUM(K139:K141)</f>
        <v>419156.61399999994</v>
      </c>
      <c r="L138" s="19">
        <f>SUM(L139:L141)</f>
        <v>423768.74799999996</v>
      </c>
      <c r="M138" s="19">
        <f>SUM(M139:M141)</f>
        <v>3180766.1919999998</v>
      </c>
      <c r="N138" s="20"/>
    </row>
    <row r="139" spans="1:14" s="21" customFormat="1" ht="56.25" customHeight="1" x14ac:dyDescent="0.25">
      <c r="A139" s="47"/>
      <c r="B139" s="47"/>
      <c r="C139" s="50"/>
      <c r="D139" s="22" t="s">
        <v>5</v>
      </c>
      <c r="E139" s="19">
        <f>E174+E182+E186+E190+E194+E198+E202+E210+E214+E218+E222+E226+E230+E234+E238+E246+E250+E254+E258+E262+E266+E270+E274</f>
        <v>1323.5</v>
      </c>
      <c r="F139" s="19">
        <f t="shared" ref="F139:L139" si="8">F174+F182+F186+F190+F194+F198+F202+F210+F214+F218+F222+F226+F230+F234+F238+F246+F250+F254+F258+F262+F266+F270+F274</f>
        <v>8925.0149999999994</v>
      </c>
      <c r="G139" s="19">
        <f t="shared" si="8"/>
        <v>24919.362000000001</v>
      </c>
      <c r="H139" s="19">
        <f t="shared" si="8"/>
        <v>24561.279120000003</v>
      </c>
      <c r="I139" s="19">
        <f t="shared" si="8"/>
        <v>24644.615000000002</v>
      </c>
      <c r="J139" s="19">
        <f t="shared" si="8"/>
        <v>24583.9</v>
      </c>
      <c r="K139" s="19">
        <f>K174+K182+K186+K190+K194+K198+K202+K210+K214+K218+K222+K226+K230+K234+K238+K246+K250+K254+K258+K262+K266+K270+K274</f>
        <v>24453.3</v>
      </c>
      <c r="L139" s="19">
        <f t="shared" si="8"/>
        <v>24621.3</v>
      </c>
      <c r="M139" s="19">
        <f>SUM(E139:L139)</f>
        <v>158032.27111999999</v>
      </c>
      <c r="N139" s="20"/>
    </row>
    <row r="140" spans="1:14" s="21" customFormat="1" ht="44.25" customHeight="1" x14ac:dyDescent="0.25">
      <c r="A140" s="47"/>
      <c r="B140" s="47"/>
      <c r="C140" s="50"/>
      <c r="D140" s="22" t="s">
        <v>6</v>
      </c>
      <c r="E140" s="19">
        <f>E175+E183+E187+E191+E195+E199+E203+E211+E215+E219+E223+E227+E231+E235+E239+E247+E251+E255+E259+E263+E267+E271+E275</f>
        <v>218721.61</v>
      </c>
      <c r="F140" s="19">
        <f t="shared" ref="F140:L140" si="9">F175+F183+F187+F191+F195+F199+F203+F211+F215+F219+F223+F227+F231+F235+F239+F247+F251+F255+F259+F263+F267+F271+F275</f>
        <v>245170.18500000003</v>
      </c>
      <c r="G140" s="19">
        <f t="shared" si="9"/>
        <v>268086.72199999995</v>
      </c>
      <c r="H140" s="19">
        <f t="shared" si="9"/>
        <v>280364.02788000001</v>
      </c>
      <c r="I140" s="19">
        <f t="shared" si="9"/>
        <v>313242.23399999994</v>
      </c>
      <c r="J140" s="19">
        <f t="shared" si="9"/>
        <v>314768.76</v>
      </c>
      <c r="K140" s="19">
        <f t="shared" si="9"/>
        <v>317945.58999999997</v>
      </c>
      <c r="L140" s="19">
        <f t="shared" si="9"/>
        <v>319643.28999999998</v>
      </c>
      <c r="M140" s="19">
        <f t="shared" ref="M140:M211" si="10">SUM(E140:L140)</f>
        <v>2277942.4188799998</v>
      </c>
      <c r="N140" s="20"/>
    </row>
    <row r="141" spans="1:14" s="21" customFormat="1" ht="70.5" customHeight="1" x14ac:dyDescent="0.25">
      <c r="A141" s="47"/>
      <c r="B141" s="47"/>
      <c r="C141" s="50"/>
      <c r="D141" s="22" t="s">
        <v>7</v>
      </c>
      <c r="E141" s="19">
        <f>E176+E184+E188+E192+E196+E200+E204+E212+E216+E220+E224+E228+E232+E236+E240+E248+E252+E256+E260+E264+E268+E272+E276</f>
        <v>101254.20299999999</v>
      </c>
      <c r="F141" s="19">
        <f t="shared" ref="F141:L141" si="11">F176+F184+F188+F192+F196+F200+F204+F212+F216+F220+F224+F228+F232+F236+F240+F248+F252+F256+F260+F264+F268+F272+F276</f>
        <v>92947.190000000017</v>
      </c>
      <c r="G141" s="19">
        <f t="shared" si="11"/>
        <v>96744.928</v>
      </c>
      <c r="H141" s="19">
        <f t="shared" si="11"/>
        <v>106152.24800000001</v>
      </c>
      <c r="I141" s="19">
        <f t="shared" si="11"/>
        <v>101039.019</v>
      </c>
      <c r="J141" s="19">
        <f t="shared" si="11"/>
        <v>90392.032000000036</v>
      </c>
      <c r="K141" s="19">
        <f t="shared" si="11"/>
        <v>76757.724000000002</v>
      </c>
      <c r="L141" s="19">
        <f t="shared" si="11"/>
        <v>79504.157999999996</v>
      </c>
      <c r="M141" s="19">
        <f t="shared" si="10"/>
        <v>744791.50200000009</v>
      </c>
      <c r="N141" s="20"/>
    </row>
    <row r="142" spans="1:14" s="2" customFormat="1" ht="17.25" hidden="1" customHeight="1" x14ac:dyDescent="0.25">
      <c r="A142" s="47"/>
      <c r="B142" s="13"/>
      <c r="C142" s="50"/>
      <c r="D142" s="14" t="s">
        <v>8</v>
      </c>
      <c r="E142" s="15" t="e">
        <f>E149+E156+E163+E170+#REF!+#REF!</f>
        <v>#REF!</v>
      </c>
      <c r="F142" s="15" t="e">
        <f>F149+F156+F163+F170+#REF!+#REF!</f>
        <v>#REF!</v>
      </c>
      <c r="G142" s="15"/>
      <c r="H142" s="15" t="e">
        <f t="shared" si="5"/>
        <v>#REF!</v>
      </c>
      <c r="I142" s="15"/>
      <c r="J142" s="15"/>
      <c r="K142" s="15"/>
      <c r="L142" s="15"/>
      <c r="M142" s="19" t="e">
        <f t="shared" si="10"/>
        <v>#REF!</v>
      </c>
      <c r="N142" s="11"/>
    </row>
    <row r="143" spans="1:14" s="2" customFormat="1" ht="17.25" hidden="1" customHeight="1" x14ac:dyDescent="0.25">
      <c r="A143" s="47"/>
      <c r="B143" s="13"/>
      <c r="C143" s="50"/>
      <c r="D143" s="14" t="s">
        <v>9</v>
      </c>
      <c r="E143" s="15" t="e">
        <f>E150+E157+E164+E171+#REF!+#REF!</f>
        <v>#REF!</v>
      </c>
      <c r="F143" s="15" t="e">
        <f>F150+F157+F164+F171+#REF!+#REF!</f>
        <v>#REF!</v>
      </c>
      <c r="G143" s="15"/>
      <c r="H143" s="15" t="e">
        <f t="shared" si="5"/>
        <v>#REF!</v>
      </c>
      <c r="I143" s="15"/>
      <c r="J143" s="15"/>
      <c r="K143" s="15"/>
      <c r="L143" s="15"/>
      <c r="M143" s="19" t="e">
        <f t="shared" si="10"/>
        <v>#REF!</v>
      </c>
      <c r="N143" s="11"/>
    </row>
    <row r="144" spans="1:14" s="2" customFormat="1" ht="0.75" hidden="1" customHeight="1" x14ac:dyDescent="0.25">
      <c r="A144" s="47"/>
      <c r="B144" s="13"/>
      <c r="C144" s="50"/>
      <c r="D144" s="14" t="s">
        <v>10</v>
      </c>
      <c r="E144" s="15" t="e">
        <f>E151+E158+E165+E172+#REF!+#REF!</f>
        <v>#REF!</v>
      </c>
      <c r="F144" s="15" t="e">
        <f>F151+F158+F165+F172+#REF!+#REF!</f>
        <v>#REF!</v>
      </c>
      <c r="G144" s="15"/>
      <c r="H144" s="15" t="e">
        <f t="shared" si="5"/>
        <v>#REF!</v>
      </c>
      <c r="I144" s="15"/>
      <c r="J144" s="15"/>
      <c r="K144" s="15"/>
      <c r="L144" s="15"/>
      <c r="M144" s="19" t="e">
        <f t="shared" si="10"/>
        <v>#REF!</v>
      </c>
      <c r="N144" s="11"/>
    </row>
    <row r="145" spans="1:14" s="21" customFormat="1" ht="23.25" hidden="1" customHeight="1" x14ac:dyDescent="0.25">
      <c r="A145" s="47" t="s">
        <v>12</v>
      </c>
      <c r="B145" s="13"/>
      <c r="C145" s="50" t="s">
        <v>38</v>
      </c>
      <c r="D145" s="22" t="s">
        <v>4</v>
      </c>
      <c r="E145" s="19">
        <f>SUM(E146:E151)</f>
        <v>0</v>
      </c>
      <c r="F145" s="19">
        <f t="shared" ref="F145:I145" si="12">SUM(F146:F151)</f>
        <v>0</v>
      </c>
      <c r="G145" s="19">
        <f t="shared" si="12"/>
        <v>0</v>
      </c>
      <c r="H145" s="19">
        <f t="shared" si="12"/>
        <v>0</v>
      </c>
      <c r="I145" s="19">
        <f t="shared" si="12"/>
        <v>0</v>
      </c>
      <c r="J145" s="19"/>
      <c r="K145" s="19"/>
      <c r="L145" s="19"/>
      <c r="M145" s="19">
        <f t="shared" si="10"/>
        <v>0</v>
      </c>
      <c r="N145" s="20"/>
    </row>
    <row r="146" spans="1:14" s="2" customFormat="1" ht="19.5" hidden="1" customHeight="1" x14ac:dyDescent="0.25">
      <c r="A146" s="47"/>
      <c r="B146" s="13"/>
      <c r="C146" s="50"/>
      <c r="D146" s="14" t="s">
        <v>5</v>
      </c>
      <c r="E146" s="15"/>
      <c r="F146" s="15"/>
      <c r="G146" s="15"/>
      <c r="H146" s="15"/>
      <c r="I146" s="15"/>
      <c r="J146" s="15"/>
      <c r="K146" s="15"/>
      <c r="L146" s="15"/>
      <c r="M146" s="19">
        <f t="shared" si="10"/>
        <v>0</v>
      </c>
      <c r="N146" s="11"/>
    </row>
    <row r="147" spans="1:14" s="2" customFormat="1" ht="24.75" hidden="1" customHeight="1" x14ac:dyDescent="0.25">
      <c r="A147" s="47"/>
      <c r="B147" s="13"/>
      <c r="C147" s="50"/>
      <c r="D147" s="14" t="s">
        <v>6</v>
      </c>
      <c r="E147" s="15"/>
      <c r="F147" s="15"/>
      <c r="G147" s="15"/>
      <c r="H147" s="15"/>
      <c r="I147" s="15"/>
      <c r="J147" s="15"/>
      <c r="K147" s="15"/>
      <c r="L147" s="15"/>
      <c r="M147" s="19">
        <f t="shared" si="10"/>
        <v>0</v>
      </c>
      <c r="N147" s="11"/>
    </row>
    <row r="148" spans="1:14" s="2" customFormat="1" ht="64.5" hidden="1" customHeight="1" x14ac:dyDescent="0.25">
      <c r="A148" s="47"/>
      <c r="B148" s="13"/>
      <c r="C148" s="50"/>
      <c r="D148" s="14" t="s">
        <v>7</v>
      </c>
      <c r="E148" s="15"/>
      <c r="F148" s="15"/>
      <c r="G148" s="15"/>
      <c r="H148" s="15"/>
      <c r="I148" s="15"/>
      <c r="J148" s="15"/>
      <c r="K148" s="15"/>
      <c r="L148" s="15"/>
      <c r="M148" s="19">
        <f t="shared" si="10"/>
        <v>0</v>
      </c>
      <c r="N148" s="11"/>
    </row>
    <row r="149" spans="1:14" s="2" customFormat="1" ht="15.75" hidden="1" customHeight="1" x14ac:dyDescent="0.25">
      <c r="A149" s="47"/>
      <c r="B149" s="13"/>
      <c r="C149" s="50"/>
      <c r="D149" s="14" t="s">
        <v>8</v>
      </c>
      <c r="E149" s="15"/>
      <c r="F149" s="15"/>
      <c r="G149" s="15"/>
      <c r="H149" s="15"/>
      <c r="I149" s="15"/>
      <c r="J149" s="15"/>
      <c r="K149" s="15"/>
      <c r="L149" s="15"/>
      <c r="M149" s="19">
        <f t="shared" si="10"/>
        <v>0</v>
      </c>
      <c r="N149" s="11"/>
    </row>
    <row r="150" spans="1:14" s="2" customFormat="1" ht="25.5" hidden="1" customHeight="1" x14ac:dyDescent="0.25">
      <c r="A150" s="47"/>
      <c r="B150" s="13"/>
      <c r="C150" s="50"/>
      <c r="D150" s="14" t="s">
        <v>9</v>
      </c>
      <c r="E150" s="15"/>
      <c r="F150" s="15"/>
      <c r="G150" s="15"/>
      <c r="H150" s="15"/>
      <c r="I150" s="15"/>
      <c r="J150" s="15"/>
      <c r="K150" s="15"/>
      <c r="L150" s="15"/>
      <c r="M150" s="19">
        <f t="shared" si="10"/>
        <v>0</v>
      </c>
      <c r="N150" s="11"/>
    </row>
    <row r="151" spans="1:14" s="2" customFormat="1" ht="15.75" hidden="1" customHeight="1" x14ac:dyDescent="0.25">
      <c r="A151" s="47"/>
      <c r="B151" s="13"/>
      <c r="C151" s="50"/>
      <c r="D151" s="14" t="s">
        <v>10</v>
      </c>
      <c r="E151" s="15"/>
      <c r="F151" s="15"/>
      <c r="G151" s="15"/>
      <c r="H151" s="15"/>
      <c r="I151" s="15"/>
      <c r="J151" s="15"/>
      <c r="K151" s="15"/>
      <c r="L151" s="15"/>
      <c r="M151" s="19">
        <f t="shared" si="10"/>
        <v>0</v>
      </c>
      <c r="N151" s="11"/>
    </row>
    <row r="152" spans="1:14" s="21" customFormat="1" ht="25.5" hidden="1" customHeight="1" x14ac:dyDescent="0.25">
      <c r="A152" s="47" t="s">
        <v>14</v>
      </c>
      <c r="B152" s="13"/>
      <c r="C152" s="50" t="s">
        <v>39</v>
      </c>
      <c r="D152" s="22" t="s">
        <v>4</v>
      </c>
      <c r="E152" s="19">
        <f>SUM(E153:E158)</f>
        <v>0</v>
      </c>
      <c r="F152" s="19">
        <f t="shared" ref="F152:I152" si="13">SUM(F153:F158)</f>
        <v>0</v>
      </c>
      <c r="G152" s="19">
        <f t="shared" si="13"/>
        <v>0</v>
      </c>
      <c r="H152" s="19">
        <f t="shared" si="13"/>
        <v>0</v>
      </c>
      <c r="I152" s="19">
        <f t="shared" si="13"/>
        <v>0</v>
      </c>
      <c r="J152" s="19"/>
      <c r="K152" s="19"/>
      <c r="L152" s="19"/>
      <c r="M152" s="19">
        <f t="shared" si="10"/>
        <v>0</v>
      </c>
      <c r="N152" s="20"/>
    </row>
    <row r="153" spans="1:14" s="2" customFormat="1" ht="38.25" hidden="1" customHeight="1" x14ac:dyDescent="0.25">
      <c r="A153" s="47"/>
      <c r="B153" s="13"/>
      <c r="C153" s="50"/>
      <c r="D153" s="14" t="s">
        <v>5</v>
      </c>
      <c r="E153" s="15"/>
      <c r="F153" s="15"/>
      <c r="G153" s="15"/>
      <c r="H153" s="15"/>
      <c r="I153" s="15"/>
      <c r="J153" s="15"/>
      <c r="K153" s="15"/>
      <c r="L153" s="15"/>
      <c r="M153" s="19">
        <f t="shared" si="10"/>
        <v>0</v>
      </c>
      <c r="N153" s="11"/>
    </row>
    <row r="154" spans="1:14" s="2" customFormat="1" ht="24.75" hidden="1" customHeight="1" x14ac:dyDescent="0.25">
      <c r="A154" s="47"/>
      <c r="B154" s="13"/>
      <c r="C154" s="50"/>
      <c r="D154" s="14" t="s">
        <v>6</v>
      </c>
      <c r="E154" s="15"/>
      <c r="F154" s="15"/>
      <c r="G154" s="15"/>
      <c r="H154" s="15"/>
      <c r="I154" s="15"/>
      <c r="J154" s="15"/>
      <c r="K154" s="15"/>
      <c r="L154" s="15"/>
      <c r="M154" s="19">
        <f t="shared" si="10"/>
        <v>0</v>
      </c>
      <c r="N154" s="11"/>
    </row>
    <row r="155" spans="1:14" s="2" customFormat="1" ht="61.5" hidden="1" customHeight="1" x14ac:dyDescent="0.25">
      <c r="A155" s="47"/>
      <c r="B155" s="13"/>
      <c r="C155" s="50"/>
      <c r="D155" s="14" t="s">
        <v>7</v>
      </c>
      <c r="E155" s="15"/>
      <c r="F155" s="15"/>
      <c r="G155" s="15"/>
      <c r="H155" s="15"/>
      <c r="I155" s="15"/>
      <c r="J155" s="15"/>
      <c r="K155" s="15"/>
      <c r="L155" s="15"/>
      <c r="M155" s="19">
        <f t="shared" si="10"/>
        <v>0</v>
      </c>
      <c r="N155" s="11"/>
    </row>
    <row r="156" spans="1:14" s="2" customFormat="1" ht="15.75" hidden="1" customHeight="1" x14ac:dyDescent="0.25">
      <c r="A156" s="47"/>
      <c r="B156" s="13"/>
      <c r="C156" s="50"/>
      <c r="D156" s="14" t="s">
        <v>8</v>
      </c>
      <c r="E156" s="15"/>
      <c r="F156" s="15"/>
      <c r="G156" s="15"/>
      <c r="H156" s="15"/>
      <c r="I156" s="15"/>
      <c r="J156" s="15"/>
      <c r="K156" s="15"/>
      <c r="L156" s="15"/>
      <c r="M156" s="19">
        <f t="shared" si="10"/>
        <v>0</v>
      </c>
      <c r="N156" s="11"/>
    </row>
    <row r="157" spans="1:14" s="2" customFormat="1" ht="25.5" hidden="1" customHeight="1" x14ac:dyDescent="0.25">
      <c r="A157" s="47"/>
      <c r="B157" s="13"/>
      <c r="C157" s="50"/>
      <c r="D157" s="14" t="s">
        <v>9</v>
      </c>
      <c r="E157" s="15"/>
      <c r="F157" s="15"/>
      <c r="G157" s="15"/>
      <c r="H157" s="15"/>
      <c r="I157" s="15"/>
      <c r="J157" s="15"/>
      <c r="K157" s="15"/>
      <c r="L157" s="15"/>
      <c r="M157" s="19">
        <f t="shared" si="10"/>
        <v>0</v>
      </c>
      <c r="N157" s="11"/>
    </row>
    <row r="158" spans="1:14" s="2" customFormat="1" ht="15.75" hidden="1" customHeight="1" x14ac:dyDescent="0.25">
      <c r="A158" s="47"/>
      <c r="B158" s="13"/>
      <c r="C158" s="50"/>
      <c r="D158" s="14" t="s">
        <v>10</v>
      </c>
      <c r="E158" s="15"/>
      <c r="F158" s="15"/>
      <c r="G158" s="15"/>
      <c r="H158" s="15"/>
      <c r="I158" s="15"/>
      <c r="J158" s="15"/>
      <c r="K158" s="15"/>
      <c r="L158" s="15"/>
      <c r="M158" s="19">
        <f t="shared" si="10"/>
        <v>0</v>
      </c>
      <c r="N158" s="11"/>
    </row>
    <row r="159" spans="1:14" s="21" customFormat="1" ht="29.25" hidden="1" customHeight="1" x14ac:dyDescent="0.25">
      <c r="A159" s="47" t="s">
        <v>16</v>
      </c>
      <c r="B159" s="13"/>
      <c r="C159" s="50" t="s">
        <v>40</v>
      </c>
      <c r="D159" s="22" t="s">
        <v>4</v>
      </c>
      <c r="E159" s="19">
        <f>SUM(E160:E165)</f>
        <v>0</v>
      </c>
      <c r="F159" s="19">
        <f t="shared" ref="F159:I159" si="14">SUM(F160:F165)</f>
        <v>0</v>
      </c>
      <c r="G159" s="19">
        <f t="shared" si="14"/>
        <v>0</v>
      </c>
      <c r="H159" s="19">
        <f t="shared" si="14"/>
        <v>0</v>
      </c>
      <c r="I159" s="19">
        <f t="shared" si="14"/>
        <v>0</v>
      </c>
      <c r="J159" s="19"/>
      <c r="K159" s="19"/>
      <c r="L159" s="19"/>
      <c r="M159" s="19">
        <f t="shared" si="10"/>
        <v>0</v>
      </c>
      <c r="N159" s="20"/>
    </row>
    <row r="160" spans="1:14" s="2" customFormat="1" ht="27" hidden="1" customHeight="1" x14ac:dyDescent="0.25">
      <c r="A160" s="47"/>
      <c r="B160" s="13"/>
      <c r="C160" s="50"/>
      <c r="D160" s="14" t="s">
        <v>5</v>
      </c>
      <c r="E160" s="15"/>
      <c r="F160" s="15"/>
      <c r="G160" s="15"/>
      <c r="H160" s="15"/>
      <c r="I160" s="15"/>
      <c r="J160" s="15"/>
      <c r="K160" s="15"/>
      <c r="L160" s="15"/>
      <c r="M160" s="19">
        <f t="shared" si="10"/>
        <v>0</v>
      </c>
      <c r="N160" s="11"/>
    </row>
    <row r="161" spans="1:19" s="2" customFormat="1" ht="23.25" hidden="1" customHeight="1" x14ac:dyDescent="0.25">
      <c r="A161" s="47"/>
      <c r="B161" s="13"/>
      <c r="C161" s="50"/>
      <c r="D161" s="14" t="s">
        <v>6</v>
      </c>
      <c r="E161" s="15"/>
      <c r="F161" s="15"/>
      <c r="G161" s="15"/>
      <c r="H161" s="15"/>
      <c r="I161" s="15"/>
      <c r="J161" s="15"/>
      <c r="K161" s="15"/>
      <c r="L161" s="15"/>
      <c r="M161" s="19">
        <f t="shared" si="10"/>
        <v>0</v>
      </c>
      <c r="N161" s="11"/>
    </row>
    <row r="162" spans="1:19" s="2" customFormat="1" ht="73.5" hidden="1" customHeight="1" x14ac:dyDescent="0.25">
      <c r="A162" s="47"/>
      <c r="B162" s="13"/>
      <c r="C162" s="50"/>
      <c r="D162" s="14" t="s">
        <v>7</v>
      </c>
      <c r="E162" s="15"/>
      <c r="F162" s="15"/>
      <c r="G162" s="15"/>
      <c r="H162" s="15"/>
      <c r="I162" s="15"/>
      <c r="J162" s="15"/>
      <c r="K162" s="15"/>
      <c r="L162" s="15"/>
      <c r="M162" s="19">
        <f t="shared" si="10"/>
        <v>0</v>
      </c>
      <c r="N162" s="11"/>
    </row>
    <row r="163" spans="1:19" s="2" customFormat="1" ht="15.75" hidden="1" customHeight="1" x14ac:dyDescent="0.25">
      <c r="A163" s="47"/>
      <c r="B163" s="13"/>
      <c r="C163" s="50"/>
      <c r="D163" s="14" t="s">
        <v>8</v>
      </c>
      <c r="E163" s="15"/>
      <c r="F163" s="15"/>
      <c r="G163" s="15"/>
      <c r="H163" s="15"/>
      <c r="I163" s="15"/>
      <c r="J163" s="15"/>
      <c r="K163" s="15"/>
      <c r="L163" s="15"/>
      <c r="M163" s="19">
        <f t="shared" si="10"/>
        <v>0</v>
      </c>
      <c r="N163" s="11"/>
    </row>
    <row r="164" spans="1:19" s="2" customFormat="1" ht="35.25" hidden="1" customHeight="1" x14ac:dyDescent="0.25">
      <c r="A164" s="47"/>
      <c r="B164" s="13"/>
      <c r="C164" s="50"/>
      <c r="D164" s="14" t="s">
        <v>9</v>
      </c>
      <c r="E164" s="15"/>
      <c r="F164" s="15"/>
      <c r="G164" s="15"/>
      <c r="H164" s="15"/>
      <c r="I164" s="15"/>
      <c r="J164" s="15"/>
      <c r="K164" s="15"/>
      <c r="L164" s="15"/>
      <c r="M164" s="19">
        <f t="shared" si="10"/>
        <v>0</v>
      </c>
      <c r="N164" s="11"/>
    </row>
    <row r="165" spans="1:19" s="2" customFormat="1" ht="15.75" hidden="1" customHeight="1" x14ac:dyDescent="0.25">
      <c r="A165" s="47"/>
      <c r="B165" s="13"/>
      <c r="C165" s="50"/>
      <c r="D165" s="14" t="s">
        <v>10</v>
      </c>
      <c r="E165" s="15"/>
      <c r="F165" s="15"/>
      <c r="G165" s="15"/>
      <c r="H165" s="15"/>
      <c r="I165" s="15"/>
      <c r="J165" s="15"/>
      <c r="K165" s="15"/>
      <c r="L165" s="15"/>
      <c r="M165" s="19">
        <f t="shared" si="10"/>
        <v>0</v>
      </c>
      <c r="N165" s="11"/>
    </row>
    <row r="166" spans="1:19" s="21" customFormat="1" ht="24.75" hidden="1" customHeight="1" x14ac:dyDescent="0.25">
      <c r="A166" s="47" t="s">
        <v>18</v>
      </c>
      <c r="B166" s="13"/>
      <c r="C166" s="50" t="s">
        <v>41</v>
      </c>
      <c r="D166" s="22" t="s">
        <v>4</v>
      </c>
      <c r="E166" s="19">
        <f>SUM(E167:E172)</f>
        <v>0</v>
      </c>
      <c r="F166" s="19">
        <f t="shared" ref="F166:I166" si="15">SUM(F167:F172)</f>
        <v>0</v>
      </c>
      <c r="G166" s="19">
        <f t="shared" si="15"/>
        <v>0</v>
      </c>
      <c r="H166" s="19">
        <f t="shared" si="15"/>
        <v>0</v>
      </c>
      <c r="I166" s="19">
        <f t="shared" si="15"/>
        <v>0</v>
      </c>
      <c r="J166" s="19"/>
      <c r="K166" s="19"/>
      <c r="L166" s="19"/>
      <c r="M166" s="19">
        <f t="shared" si="10"/>
        <v>0</v>
      </c>
      <c r="N166" s="20"/>
    </row>
    <row r="167" spans="1:19" s="2" customFormat="1" ht="25.5" hidden="1" customHeight="1" x14ac:dyDescent="0.25">
      <c r="A167" s="47"/>
      <c r="B167" s="13"/>
      <c r="C167" s="50"/>
      <c r="D167" s="14" t="s">
        <v>5</v>
      </c>
      <c r="E167" s="15"/>
      <c r="F167" s="15"/>
      <c r="G167" s="15"/>
      <c r="H167" s="15"/>
      <c r="I167" s="15"/>
      <c r="J167" s="15"/>
      <c r="K167" s="15"/>
      <c r="L167" s="15"/>
      <c r="M167" s="19">
        <f t="shared" si="10"/>
        <v>0</v>
      </c>
      <c r="N167" s="11"/>
    </row>
    <row r="168" spans="1:19" s="2" customFormat="1" ht="27" hidden="1" customHeight="1" x14ac:dyDescent="0.25">
      <c r="A168" s="47"/>
      <c r="B168" s="13"/>
      <c r="C168" s="50"/>
      <c r="D168" s="14" t="s">
        <v>6</v>
      </c>
      <c r="E168" s="15"/>
      <c r="F168" s="15"/>
      <c r="G168" s="15"/>
      <c r="H168" s="15"/>
      <c r="I168" s="15"/>
      <c r="J168" s="15"/>
      <c r="K168" s="15"/>
      <c r="L168" s="15"/>
      <c r="M168" s="19">
        <f t="shared" si="10"/>
        <v>0</v>
      </c>
      <c r="N168" s="11"/>
    </row>
    <row r="169" spans="1:19" s="2" customFormat="1" ht="60.75" hidden="1" customHeight="1" x14ac:dyDescent="0.25">
      <c r="A169" s="47"/>
      <c r="B169" s="13"/>
      <c r="C169" s="50"/>
      <c r="D169" s="14" t="s">
        <v>7</v>
      </c>
      <c r="E169" s="15"/>
      <c r="F169" s="15"/>
      <c r="G169" s="15"/>
      <c r="H169" s="15"/>
      <c r="I169" s="15"/>
      <c r="J169" s="15"/>
      <c r="K169" s="15"/>
      <c r="L169" s="15"/>
      <c r="M169" s="19">
        <f t="shared" si="10"/>
        <v>0</v>
      </c>
      <c r="N169" s="11"/>
    </row>
    <row r="170" spans="1:19" s="2" customFormat="1" ht="15.75" hidden="1" customHeight="1" x14ac:dyDescent="0.25">
      <c r="A170" s="47"/>
      <c r="B170" s="13"/>
      <c r="C170" s="50"/>
      <c r="D170" s="14" t="s">
        <v>8</v>
      </c>
      <c r="E170" s="15"/>
      <c r="F170" s="15"/>
      <c r="G170" s="15"/>
      <c r="H170" s="15"/>
      <c r="I170" s="15"/>
      <c r="J170" s="15"/>
      <c r="K170" s="15"/>
      <c r="L170" s="15"/>
      <c r="M170" s="19">
        <f t="shared" si="10"/>
        <v>0</v>
      </c>
      <c r="N170" s="11"/>
    </row>
    <row r="171" spans="1:19" s="2" customFormat="1" ht="25.5" hidden="1" customHeight="1" x14ac:dyDescent="0.25">
      <c r="A171" s="47"/>
      <c r="B171" s="13"/>
      <c r="C171" s="50"/>
      <c r="D171" s="14" t="s">
        <v>9</v>
      </c>
      <c r="E171" s="15"/>
      <c r="F171" s="15"/>
      <c r="G171" s="15"/>
      <c r="H171" s="15"/>
      <c r="I171" s="15"/>
      <c r="J171" s="15"/>
      <c r="K171" s="15"/>
      <c r="L171" s="15"/>
      <c r="M171" s="19">
        <f t="shared" si="10"/>
        <v>0</v>
      </c>
      <c r="N171" s="11"/>
    </row>
    <row r="172" spans="1:19" s="2" customFormat="1" ht="15.75" hidden="1" customHeight="1" x14ac:dyDescent="0.25">
      <c r="A172" s="47"/>
      <c r="B172" s="13"/>
      <c r="C172" s="50"/>
      <c r="D172" s="14" t="s">
        <v>10</v>
      </c>
      <c r="E172" s="15"/>
      <c r="F172" s="15"/>
      <c r="G172" s="15"/>
      <c r="H172" s="15"/>
      <c r="I172" s="15"/>
      <c r="J172" s="15"/>
      <c r="K172" s="15"/>
      <c r="L172" s="15"/>
      <c r="M172" s="19">
        <f t="shared" si="10"/>
        <v>0</v>
      </c>
      <c r="N172" s="11"/>
    </row>
    <row r="173" spans="1:19" s="21" customFormat="1" ht="38.25" customHeight="1" x14ac:dyDescent="0.25">
      <c r="A173" s="47" t="s">
        <v>12</v>
      </c>
      <c r="B173" s="47" t="s">
        <v>54</v>
      </c>
      <c r="C173" s="50" t="s">
        <v>55</v>
      </c>
      <c r="D173" s="22" t="s">
        <v>4</v>
      </c>
      <c r="E173" s="19">
        <f>SUM(E174:E176)</f>
        <v>1466.5</v>
      </c>
      <c r="F173" s="19">
        <f t="shared" ref="F173:L173" si="16">SUM(F174:F176)</f>
        <v>1296.9000000000001</v>
      </c>
      <c r="G173" s="19">
        <f t="shared" si="16"/>
        <v>3616.33</v>
      </c>
      <c r="H173" s="19">
        <f t="shared" si="16"/>
        <v>1380</v>
      </c>
      <c r="I173" s="19">
        <f t="shared" si="16"/>
        <v>0</v>
      </c>
      <c r="J173" s="19">
        <f t="shared" si="16"/>
        <v>0</v>
      </c>
      <c r="K173" s="19">
        <f t="shared" si="16"/>
        <v>0</v>
      </c>
      <c r="L173" s="19">
        <f t="shared" si="16"/>
        <v>0</v>
      </c>
      <c r="M173" s="19">
        <f>SUM(M174:M176)</f>
        <v>7759.73</v>
      </c>
      <c r="N173" s="20"/>
      <c r="R173" s="25"/>
      <c r="S173" s="25"/>
    </row>
    <row r="174" spans="1:19" s="2" customFormat="1" ht="37.5" x14ac:dyDescent="0.25">
      <c r="A174" s="47"/>
      <c r="B174" s="47"/>
      <c r="C174" s="50"/>
      <c r="D174" s="14" t="s">
        <v>5</v>
      </c>
      <c r="E174" s="15">
        <v>1323.5</v>
      </c>
      <c r="F174" s="15">
        <v>1170.4000000000001</v>
      </c>
      <c r="G174" s="15">
        <v>3181.2570000000001</v>
      </c>
      <c r="H174" s="15">
        <v>1352.49812</v>
      </c>
      <c r="I174" s="15">
        <v>0</v>
      </c>
      <c r="J174" s="15">
        <v>0</v>
      </c>
      <c r="K174" s="15">
        <v>0</v>
      </c>
      <c r="L174" s="15"/>
      <c r="M174" s="19">
        <f t="shared" si="10"/>
        <v>7027.6551200000004</v>
      </c>
      <c r="N174" s="11"/>
    </row>
    <row r="175" spans="1:19" s="2" customFormat="1" x14ac:dyDescent="0.25">
      <c r="A175" s="47"/>
      <c r="B175" s="47"/>
      <c r="C175" s="50"/>
      <c r="D175" s="14" t="s">
        <v>6</v>
      </c>
      <c r="E175" s="15">
        <v>69.7</v>
      </c>
      <c r="F175" s="15">
        <v>61.6</v>
      </c>
      <c r="G175" s="15">
        <v>398.84300000000002</v>
      </c>
      <c r="H175" s="15">
        <v>13.701879999999999</v>
      </c>
      <c r="I175" s="15">
        <v>0</v>
      </c>
      <c r="J175" s="15">
        <v>0</v>
      </c>
      <c r="K175" s="15">
        <v>0</v>
      </c>
      <c r="L175" s="15"/>
      <c r="M175" s="19">
        <f t="shared" si="10"/>
        <v>543.84487999999999</v>
      </c>
      <c r="N175" s="11"/>
    </row>
    <row r="176" spans="1:19" s="2" customFormat="1" ht="369.75" customHeight="1" x14ac:dyDescent="0.25">
      <c r="A176" s="47"/>
      <c r="B176" s="47"/>
      <c r="C176" s="50"/>
      <c r="D176" s="14" t="s">
        <v>7</v>
      </c>
      <c r="E176" s="15">
        <v>73.3</v>
      </c>
      <c r="F176" s="15">
        <v>64.900000000000006</v>
      </c>
      <c r="G176" s="15">
        <f>32.1+3.7+0.43</f>
        <v>36.230000000000004</v>
      </c>
      <c r="H176" s="15">
        <v>13.8</v>
      </c>
      <c r="I176" s="15">
        <v>0</v>
      </c>
      <c r="J176" s="15">
        <v>0</v>
      </c>
      <c r="K176" s="15">
        <v>0</v>
      </c>
      <c r="L176" s="15"/>
      <c r="M176" s="19">
        <f t="shared" si="10"/>
        <v>188.23000000000002</v>
      </c>
      <c r="N176" s="11"/>
    </row>
    <row r="177" spans="1:14" s="2" customFormat="1" ht="18.75" hidden="1" customHeight="1" x14ac:dyDescent="0.25">
      <c r="A177" s="47"/>
      <c r="B177" s="47"/>
      <c r="C177" s="50"/>
      <c r="D177" s="22" t="s">
        <v>4</v>
      </c>
      <c r="E177" s="19">
        <f>SUM(E178:E180)</f>
        <v>0</v>
      </c>
      <c r="F177" s="19">
        <f t="shared" ref="F177:M177" si="17">SUM(F178:F180)</f>
        <v>0</v>
      </c>
      <c r="G177" s="19">
        <f t="shared" si="17"/>
        <v>0</v>
      </c>
      <c r="H177" s="19">
        <f t="shared" si="17"/>
        <v>0</v>
      </c>
      <c r="I177" s="19">
        <f t="shared" si="17"/>
        <v>0</v>
      </c>
      <c r="J177" s="19">
        <f t="shared" si="17"/>
        <v>0</v>
      </c>
      <c r="K177" s="19">
        <f t="shared" si="17"/>
        <v>0</v>
      </c>
      <c r="L177" s="19">
        <f t="shared" si="17"/>
        <v>0</v>
      </c>
      <c r="M177" s="19">
        <f t="shared" si="17"/>
        <v>0</v>
      </c>
      <c r="N177" s="11"/>
    </row>
    <row r="178" spans="1:14" s="2" customFormat="1" ht="37.5" hidden="1" x14ac:dyDescent="0.25">
      <c r="A178" s="47"/>
      <c r="B178" s="47"/>
      <c r="C178" s="50"/>
      <c r="D178" s="14" t="s">
        <v>5</v>
      </c>
      <c r="E178" s="15">
        <v>0</v>
      </c>
      <c r="F178" s="15">
        <v>0</v>
      </c>
      <c r="G178" s="15">
        <v>0</v>
      </c>
      <c r="H178" s="15">
        <v>0</v>
      </c>
      <c r="I178" s="15">
        <v>0</v>
      </c>
      <c r="J178" s="15">
        <v>0</v>
      </c>
      <c r="K178" s="15">
        <v>0</v>
      </c>
      <c r="L178" s="15"/>
      <c r="M178" s="19">
        <f t="shared" si="10"/>
        <v>0</v>
      </c>
      <c r="N178" s="11"/>
    </row>
    <row r="179" spans="1:14" s="2" customFormat="1" hidden="1" x14ac:dyDescent="0.25">
      <c r="A179" s="47"/>
      <c r="B179" s="47"/>
      <c r="C179" s="50"/>
      <c r="D179" s="14" t="s">
        <v>6</v>
      </c>
      <c r="E179" s="15"/>
      <c r="F179" s="15"/>
      <c r="G179" s="15"/>
      <c r="H179" s="15"/>
      <c r="I179" s="15"/>
      <c r="J179" s="15"/>
      <c r="K179" s="15"/>
      <c r="L179" s="15"/>
      <c r="M179" s="19">
        <f t="shared" si="10"/>
        <v>0</v>
      </c>
      <c r="N179" s="11"/>
    </row>
    <row r="180" spans="1:14" s="2" customFormat="1" ht="56.25" hidden="1" x14ac:dyDescent="0.25">
      <c r="A180" s="47"/>
      <c r="B180" s="47"/>
      <c r="C180" s="50"/>
      <c r="D180" s="14" t="s">
        <v>7</v>
      </c>
      <c r="E180" s="15"/>
      <c r="F180" s="15"/>
      <c r="G180" s="15"/>
      <c r="H180" s="15"/>
      <c r="I180" s="15"/>
      <c r="J180" s="15"/>
      <c r="K180" s="15"/>
      <c r="L180" s="15"/>
      <c r="M180" s="19">
        <f t="shared" si="10"/>
        <v>0</v>
      </c>
      <c r="N180" s="11"/>
    </row>
    <row r="181" spans="1:14" s="2" customFormat="1" x14ac:dyDescent="0.25">
      <c r="A181" s="47" t="s">
        <v>14</v>
      </c>
      <c r="B181" s="47" t="s">
        <v>54</v>
      </c>
      <c r="C181" s="50" t="s">
        <v>107</v>
      </c>
      <c r="D181" s="22" t="s">
        <v>4</v>
      </c>
      <c r="E181" s="19">
        <f>SUM(E182:E184)</f>
        <v>838.6</v>
      </c>
      <c r="F181" s="19">
        <f t="shared" ref="F181:L181" si="18">SUM(F182:F184)</f>
        <v>8574.8819999999996</v>
      </c>
      <c r="G181" s="19">
        <f t="shared" si="18"/>
        <v>11145</v>
      </c>
      <c r="H181" s="19">
        <f t="shared" si="18"/>
        <v>4632.0999999999995</v>
      </c>
      <c r="I181" s="19">
        <f t="shared" si="18"/>
        <v>11251</v>
      </c>
      <c r="J181" s="19">
        <f t="shared" si="18"/>
        <v>3000</v>
      </c>
      <c r="K181" s="19">
        <f t="shared" si="18"/>
        <v>0</v>
      </c>
      <c r="L181" s="19">
        <f t="shared" si="18"/>
        <v>0</v>
      </c>
      <c r="M181" s="19">
        <f t="shared" ref="M181" si="19">SUM(M182:M184)</f>
        <v>39441.582000000009</v>
      </c>
      <c r="N181" s="11"/>
    </row>
    <row r="182" spans="1:14" s="2" customFormat="1" ht="37.5" x14ac:dyDescent="0.25">
      <c r="A182" s="47"/>
      <c r="B182" s="47"/>
      <c r="C182" s="50"/>
      <c r="D182" s="14" t="s">
        <v>5</v>
      </c>
      <c r="E182" s="15">
        <v>0</v>
      </c>
      <c r="F182" s="15">
        <v>0</v>
      </c>
      <c r="G182" s="15">
        <v>0</v>
      </c>
      <c r="H182" s="15">
        <v>0</v>
      </c>
      <c r="I182" s="15">
        <v>0</v>
      </c>
      <c r="J182" s="15">
        <v>0</v>
      </c>
      <c r="K182" s="15">
        <v>0</v>
      </c>
      <c r="L182" s="15"/>
      <c r="M182" s="19">
        <f t="shared" ref="M182:M184" si="20">SUM(E182:L182)</f>
        <v>0</v>
      </c>
      <c r="N182" s="11"/>
    </row>
    <row r="183" spans="1:14" s="2" customFormat="1" x14ac:dyDescent="0.25">
      <c r="A183" s="47"/>
      <c r="B183" s="47"/>
      <c r="C183" s="50"/>
      <c r="D183" s="14" t="s">
        <v>6</v>
      </c>
      <c r="E183" s="15">
        <v>796.6</v>
      </c>
      <c r="F183" s="15">
        <v>8489.1</v>
      </c>
      <c r="G183" s="15">
        <v>11033</v>
      </c>
      <c r="H183" s="15">
        <v>4585.7</v>
      </c>
      <c r="I183" s="15">
        <v>11138.2</v>
      </c>
      <c r="J183" s="15">
        <v>2970</v>
      </c>
      <c r="K183" s="15">
        <v>0</v>
      </c>
      <c r="L183" s="15"/>
      <c r="M183" s="19">
        <f t="shared" si="20"/>
        <v>39012.600000000006</v>
      </c>
      <c r="N183" s="11"/>
    </row>
    <row r="184" spans="1:14" s="2" customFormat="1" ht="409.6" customHeight="1" x14ac:dyDescent="0.25">
      <c r="A184" s="47"/>
      <c r="B184" s="47"/>
      <c r="C184" s="50"/>
      <c r="D184" s="14" t="s">
        <v>7</v>
      </c>
      <c r="E184" s="15">
        <v>42</v>
      </c>
      <c r="F184" s="15">
        <v>85.781999999999996</v>
      </c>
      <c r="G184" s="15">
        <v>112</v>
      </c>
      <c r="H184" s="15">
        <v>46.4</v>
      </c>
      <c r="I184" s="15">
        <v>112.8</v>
      </c>
      <c r="J184" s="15">
        <v>30</v>
      </c>
      <c r="K184" s="15">
        <v>0</v>
      </c>
      <c r="L184" s="15"/>
      <c r="M184" s="19">
        <f t="shared" si="20"/>
        <v>428.98199999999997</v>
      </c>
      <c r="N184" s="11"/>
    </row>
    <row r="185" spans="1:14" s="2" customFormat="1" x14ac:dyDescent="0.25">
      <c r="A185" s="47" t="s">
        <v>16</v>
      </c>
      <c r="B185" s="47" t="s">
        <v>54</v>
      </c>
      <c r="C185" s="50" t="s">
        <v>82</v>
      </c>
      <c r="D185" s="22" t="s">
        <v>4</v>
      </c>
      <c r="E185" s="19">
        <f>SUM(E186:E188)</f>
        <v>741.06</v>
      </c>
      <c r="F185" s="19">
        <f t="shared" ref="F185:M185" si="21">SUM(F186:F188)</f>
        <v>0</v>
      </c>
      <c r="G185" s="19">
        <f t="shared" si="21"/>
        <v>719.09100000000001</v>
      </c>
      <c r="H185" s="19">
        <f t="shared" si="21"/>
        <v>679.09100000000001</v>
      </c>
      <c r="I185" s="19">
        <f t="shared" si="21"/>
        <v>839.47500000000002</v>
      </c>
      <c r="J185" s="19">
        <f t="shared" si="21"/>
        <v>1159.4549999999999</v>
      </c>
      <c r="K185" s="19">
        <f t="shared" si="21"/>
        <v>906.25300000000004</v>
      </c>
      <c r="L185" s="19">
        <f t="shared" si="21"/>
        <v>906.25300000000004</v>
      </c>
      <c r="M185" s="19">
        <f t="shared" si="21"/>
        <v>5950.6779999999999</v>
      </c>
      <c r="N185" s="11"/>
    </row>
    <row r="186" spans="1:14" s="2" customFormat="1" ht="37.5" x14ac:dyDescent="0.25">
      <c r="A186" s="47"/>
      <c r="B186" s="47"/>
      <c r="C186" s="50"/>
      <c r="D186" s="14" t="s">
        <v>5</v>
      </c>
      <c r="E186" s="15">
        <v>0</v>
      </c>
      <c r="F186" s="15">
        <v>0</v>
      </c>
      <c r="G186" s="15">
        <v>0</v>
      </c>
      <c r="H186" s="15">
        <v>0</v>
      </c>
      <c r="I186" s="15">
        <v>0</v>
      </c>
      <c r="J186" s="15">
        <v>0</v>
      </c>
      <c r="K186" s="15">
        <v>0</v>
      </c>
      <c r="L186" s="15"/>
      <c r="M186" s="19">
        <f t="shared" ref="M186:M188" si="22">SUM(E186:L186)</f>
        <v>0</v>
      </c>
      <c r="N186" s="11"/>
    </row>
    <row r="187" spans="1:14" s="2" customFormat="1" x14ac:dyDescent="0.25">
      <c r="A187" s="47"/>
      <c r="B187" s="47"/>
      <c r="C187" s="50"/>
      <c r="D187" s="14" t="s">
        <v>6</v>
      </c>
      <c r="E187" s="15">
        <v>689.31</v>
      </c>
      <c r="F187" s="15">
        <v>0</v>
      </c>
      <c r="G187" s="15">
        <v>711.9</v>
      </c>
      <c r="H187" s="15">
        <v>672.3</v>
      </c>
      <c r="I187" s="15">
        <v>831.08</v>
      </c>
      <c r="J187" s="15">
        <v>1147.8599999999999</v>
      </c>
      <c r="K187" s="15">
        <v>897.19</v>
      </c>
      <c r="L187" s="15">
        <v>897.19</v>
      </c>
      <c r="M187" s="19">
        <f t="shared" si="22"/>
        <v>5846.83</v>
      </c>
      <c r="N187" s="11"/>
    </row>
    <row r="188" spans="1:14" s="2" customFormat="1" ht="56.25" x14ac:dyDescent="0.25">
      <c r="A188" s="47"/>
      <c r="B188" s="47"/>
      <c r="C188" s="50"/>
      <c r="D188" s="14" t="s">
        <v>7</v>
      </c>
      <c r="E188" s="15">
        <v>51.75</v>
      </c>
      <c r="F188" s="15">
        <v>0</v>
      </c>
      <c r="G188" s="15">
        <v>7.1909999999999998</v>
      </c>
      <c r="H188" s="15">
        <v>6.7910000000000004</v>
      </c>
      <c r="I188" s="15">
        <v>8.3949999999999996</v>
      </c>
      <c r="J188" s="15">
        <v>11.595000000000001</v>
      </c>
      <c r="K188" s="15">
        <v>9.0630000000000006</v>
      </c>
      <c r="L188" s="15">
        <v>9.0630000000000006</v>
      </c>
      <c r="M188" s="19">
        <f t="shared" si="22"/>
        <v>103.848</v>
      </c>
      <c r="N188" s="11"/>
    </row>
    <row r="189" spans="1:14" s="2" customFormat="1" ht="18.75" customHeight="1" x14ac:dyDescent="0.25">
      <c r="A189" s="47" t="s">
        <v>18</v>
      </c>
      <c r="B189" s="47" t="s">
        <v>54</v>
      </c>
      <c r="C189" s="50" t="s">
        <v>56</v>
      </c>
      <c r="D189" s="22" t="s">
        <v>4</v>
      </c>
      <c r="E189" s="19">
        <f t="shared" ref="E189:M189" si="23">SUM(E190:E192)</f>
        <v>196885.66099999999</v>
      </c>
      <c r="F189" s="19">
        <f t="shared" si="23"/>
        <v>208860.90000000002</v>
      </c>
      <c r="G189" s="19">
        <f t="shared" si="23"/>
        <v>222092.78899999999</v>
      </c>
      <c r="H189" s="19">
        <f t="shared" si="23"/>
        <v>243167.53899999999</v>
      </c>
      <c r="I189" s="19">
        <f t="shared" si="23"/>
        <v>260218.46799999999</v>
      </c>
      <c r="J189" s="19">
        <f t="shared" si="23"/>
        <v>272443.68300000002</v>
      </c>
      <c r="K189" s="19">
        <f t="shared" si="23"/>
        <v>266850.10399999999</v>
      </c>
      <c r="L189" s="19">
        <f t="shared" si="23"/>
        <v>268410.51699999999</v>
      </c>
      <c r="M189" s="19">
        <f t="shared" si="23"/>
        <v>1938929.6610000001</v>
      </c>
      <c r="N189" s="11"/>
    </row>
    <row r="190" spans="1:14" s="2" customFormat="1" ht="37.5" x14ac:dyDescent="0.25">
      <c r="A190" s="47"/>
      <c r="B190" s="47"/>
      <c r="C190" s="50"/>
      <c r="D190" s="14" t="s">
        <v>5</v>
      </c>
      <c r="E190" s="15">
        <v>0</v>
      </c>
      <c r="F190" s="15">
        <v>0</v>
      </c>
      <c r="G190" s="15">
        <v>0</v>
      </c>
      <c r="H190" s="15">
        <v>0</v>
      </c>
      <c r="I190" s="15">
        <v>0</v>
      </c>
      <c r="J190" s="15">
        <v>0</v>
      </c>
      <c r="K190" s="15">
        <v>0</v>
      </c>
      <c r="L190" s="15"/>
      <c r="M190" s="19">
        <f t="shared" si="10"/>
        <v>0</v>
      </c>
      <c r="N190" s="11"/>
    </row>
    <row r="191" spans="1:14" s="2" customFormat="1" x14ac:dyDescent="0.25">
      <c r="A191" s="47"/>
      <c r="B191" s="47"/>
      <c r="C191" s="50"/>
      <c r="D191" s="14" t="s">
        <v>6</v>
      </c>
      <c r="E191" s="15">
        <v>157817.959</v>
      </c>
      <c r="F191" s="15">
        <v>170765.24400000001</v>
      </c>
      <c r="G191" s="15">
        <v>186272.101</v>
      </c>
      <c r="H191" s="15">
        <v>205485.72500000001</v>
      </c>
      <c r="I191" s="15">
        <v>213173.60800000001</v>
      </c>
      <c r="J191" s="44">
        <v>232770.4</v>
      </c>
      <c r="K191" s="44">
        <v>236624.7</v>
      </c>
      <c r="L191" s="44">
        <v>237598.6</v>
      </c>
      <c r="M191" s="19">
        <f t="shared" si="10"/>
        <v>1640508.3370000001</v>
      </c>
      <c r="N191" s="11"/>
    </row>
    <row r="192" spans="1:14" s="2" customFormat="1" ht="56.25" x14ac:dyDescent="0.25">
      <c r="A192" s="47"/>
      <c r="B192" s="47"/>
      <c r="C192" s="50"/>
      <c r="D192" s="14" t="s">
        <v>7</v>
      </c>
      <c r="E192" s="15">
        <v>39067.701999999997</v>
      </c>
      <c r="F192" s="15">
        <v>38095.656000000003</v>
      </c>
      <c r="G192" s="15">
        <v>35820.688000000002</v>
      </c>
      <c r="H192" s="15">
        <v>37681.813999999998</v>
      </c>
      <c r="I192" s="15">
        <v>47044.86</v>
      </c>
      <c r="J192" s="44">
        <v>39673.283000000003</v>
      </c>
      <c r="K192" s="44">
        <v>30225.403999999999</v>
      </c>
      <c r="L192" s="44">
        <v>30811.917000000001</v>
      </c>
      <c r="M192" s="19">
        <f t="shared" si="10"/>
        <v>298421.32399999996</v>
      </c>
      <c r="N192" s="11"/>
    </row>
    <row r="193" spans="1:14" s="2" customFormat="1" ht="18.75" customHeight="1" x14ac:dyDescent="0.25">
      <c r="A193" s="47" t="s">
        <v>20</v>
      </c>
      <c r="B193" s="47" t="s">
        <v>54</v>
      </c>
      <c r="C193" s="50" t="s">
        <v>57</v>
      </c>
      <c r="D193" s="22" t="s">
        <v>4</v>
      </c>
      <c r="E193" s="19">
        <f t="shared" ref="E193:M193" si="24">SUM(E194:E196)</f>
        <v>77481.214000000007</v>
      </c>
      <c r="F193" s="19">
        <f t="shared" si="24"/>
        <v>75768.165999999997</v>
      </c>
      <c r="G193" s="19">
        <f t="shared" si="24"/>
        <v>79335.46100000001</v>
      </c>
      <c r="H193" s="19">
        <f t="shared" si="24"/>
        <v>83774.773000000001</v>
      </c>
      <c r="I193" s="19">
        <f t="shared" si="24"/>
        <v>97349.212</v>
      </c>
      <c r="J193" s="19">
        <f t="shared" si="24"/>
        <v>92897.91</v>
      </c>
      <c r="K193" s="19">
        <f t="shared" si="24"/>
        <v>91807.517000000007</v>
      </c>
      <c r="L193" s="19">
        <f t="shared" si="24"/>
        <v>94282.597999999998</v>
      </c>
      <c r="M193" s="19">
        <f t="shared" si="24"/>
        <v>692696.85099999991</v>
      </c>
      <c r="N193" s="11"/>
    </row>
    <row r="194" spans="1:14" s="2" customFormat="1" ht="37.5" x14ac:dyDescent="0.25">
      <c r="A194" s="47"/>
      <c r="B194" s="47"/>
      <c r="C194" s="50"/>
      <c r="D194" s="14" t="s">
        <v>5</v>
      </c>
      <c r="E194" s="15">
        <v>0</v>
      </c>
      <c r="F194" s="15">
        <v>0</v>
      </c>
      <c r="G194" s="15">
        <v>0</v>
      </c>
      <c r="H194" s="15">
        <v>0</v>
      </c>
      <c r="I194" s="15">
        <v>0</v>
      </c>
      <c r="J194" s="15">
        <v>0</v>
      </c>
      <c r="K194" s="15">
        <v>0</v>
      </c>
      <c r="L194" s="15"/>
      <c r="M194" s="19">
        <f t="shared" si="10"/>
        <v>0</v>
      </c>
      <c r="N194" s="11"/>
    </row>
    <row r="195" spans="1:14" s="2" customFormat="1" x14ac:dyDescent="0.25">
      <c r="A195" s="47"/>
      <c r="B195" s="47"/>
      <c r="C195" s="50"/>
      <c r="D195" s="14" t="s">
        <v>6</v>
      </c>
      <c r="E195" s="15">
        <v>43983.601000000002</v>
      </c>
      <c r="F195" s="15">
        <v>37872.699999999997</v>
      </c>
      <c r="G195" s="15">
        <v>35777.012000000002</v>
      </c>
      <c r="H195" s="15">
        <v>62188.271999999997</v>
      </c>
      <c r="I195" s="15">
        <v>68743.792000000001</v>
      </c>
      <c r="J195" s="44">
        <v>65068.800000000003</v>
      </c>
      <c r="K195" s="15">
        <v>67372.800000000003</v>
      </c>
      <c r="L195" s="15">
        <v>67795.899999999994</v>
      </c>
      <c r="M195" s="19">
        <f t="shared" si="10"/>
        <v>448802.87699999998</v>
      </c>
      <c r="N195" s="11"/>
    </row>
    <row r="196" spans="1:14" s="2" customFormat="1" ht="56.25" x14ac:dyDescent="0.25">
      <c r="A196" s="47"/>
      <c r="B196" s="47"/>
      <c r="C196" s="50"/>
      <c r="D196" s="14" t="s">
        <v>7</v>
      </c>
      <c r="E196" s="15">
        <v>33497.612999999998</v>
      </c>
      <c r="F196" s="15">
        <v>37895.466</v>
      </c>
      <c r="G196" s="15">
        <v>43558.449000000001</v>
      </c>
      <c r="H196" s="15">
        <v>21586.501</v>
      </c>
      <c r="I196" s="15">
        <v>28605.42</v>
      </c>
      <c r="J196" s="44">
        <v>27829.11</v>
      </c>
      <c r="K196" s="15">
        <v>24434.717000000001</v>
      </c>
      <c r="L196" s="15">
        <v>26486.698</v>
      </c>
      <c r="M196" s="19">
        <f t="shared" si="10"/>
        <v>243893.97399999996</v>
      </c>
      <c r="N196" s="11"/>
    </row>
    <row r="197" spans="1:14" s="2" customFormat="1" x14ac:dyDescent="0.25">
      <c r="A197" s="47" t="s">
        <v>22</v>
      </c>
      <c r="B197" s="47" t="s">
        <v>54</v>
      </c>
      <c r="C197" s="50" t="s">
        <v>58</v>
      </c>
      <c r="D197" s="22" t="s">
        <v>4</v>
      </c>
      <c r="E197" s="19">
        <f t="shared" ref="E197:M197" si="25">SUM(E198:E200)</f>
        <v>32603.766</v>
      </c>
      <c r="F197" s="19">
        <f t="shared" si="25"/>
        <v>34015.834999999999</v>
      </c>
      <c r="G197" s="19">
        <f t="shared" si="25"/>
        <v>38109.987999999998</v>
      </c>
      <c r="H197" s="19">
        <f t="shared" si="25"/>
        <v>39248.312000000005</v>
      </c>
      <c r="I197" s="19">
        <f t="shared" si="25"/>
        <v>18668.874</v>
      </c>
      <c r="J197" s="19">
        <f t="shared" si="25"/>
        <v>19348.243999999999</v>
      </c>
      <c r="K197" s="19">
        <f t="shared" si="25"/>
        <v>19636.949999999997</v>
      </c>
      <c r="L197" s="19">
        <f t="shared" si="25"/>
        <v>19765.189999999999</v>
      </c>
      <c r="M197" s="19">
        <f t="shared" si="25"/>
        <v>221397.15899999999</v>
      </c>
      <c r="N197" s="11"/>
    </row>
    <row r="198" spans="1:14" s="2" customFormat="1" ht="37.5" x14ac:dyDescent="0.25">
      <c r="A198" s="47"/>
      <c r="B198" s="47"/>
      <c r="C198" s="50"/>
      <c r="D198" s="14" t="s">
        <v>5</v>
      </c>
      <c r="E198" s="15">
        <v>0</v>
      </c>
      <c r="F198" s="15">
        <v>0</v>
      </c>
      <c r="G198" s="15">
        <v>0</v>
      </c>
      <c r="H198" s="15">
        <v>0</v>
      </c>
      <c r="I198" s="15">
        <v>0</v>
      </c>
      <c r="J198" s="15">
        <v>0</v>
      </c>
      <c r="K198" s="15">
        <v>0</v>
      </c>
      <c r="L198" s="15"/>
      <c r="M198" s="19">
        <f t="shared" si="10"/>
        <v>0</v>
      </c>
      <c r="N198" s="11"/>
    </row>
    <row r="199" spans="1:14" s="2" customFormat="1" x14ac:dyDescent="0.25">
      <c r="A199" s="47"/>
      <c r="B199" s="47"/>
      <c r="C199" s="50"/>
      <c r="D199" s="14" t="s">
        <v>6</v>
      </c>
      <c r="E199" s="15">
        <v>13463.879000000001</v>
      </c>
      <c r="F199" s="15">
        <v>27793.455999999998</v>
      </c>
      <c r="G199" s="15">
        <v>32508.170999999998</v>
      </c>
      <c r="H199" s="15">
        <v>5593.51</v>
      </c>
      <c r="I199" s="15">
        <v>8479.9</v>
      </c>
      <c r="J199" s="15">
        <v>11670</v>
      </c>
      <c r="K199" s="15">
        <f>11767.8+521</f>
        <v>12288.8</v>
      </c>
      <c r="L199" s="15">
        <f>11935.8+521</f>
        <v>12456.8</v>
      </c>
      <c r="M199" s="19">
        <f t="shared" si="10"/>
        <v>124254.51599999999</v>
      </c>
      <c r="N199" s="11"/>
    </row>
    <row r="200" spans="1:14" s="2" customFormat="1" ht="56.25" x14ac:dyDescent="0.25">
      <c r="A200" s="47"/>
      <c r="B200" s="47"/>
      <c r="C200" s="50"/>
      <c r="D200" s="14" t="s">
        <v>7</v>
      </c>
      <c r="E200" s="15">
        <v>19139.886999999999</v>
      </c>
      <c r="F200" s="15">
        <v>6222.3789999999999</v>
      </c>
      <c r="G200" s="15">
        <v>5601.817</v>
      </c>
      <c r="H200" s="15">
        <v>33654.802000000003</v>
      </c>
      <c r="I200" s="15">
        <v>10188.974</v>
      </c>
      <c r="J200" s="15">
        <v>7678.2439999999997</v>
      </c>
      <c r="K200" s="15">
        <f>7348.15</f>
        <v>7348.15</v>
      </c>
      <c r="L200" s="15">
        <f>7308.39</f>
        <v>7308.39</v>
      </c>
      <c r="M200" s="19">
        <f t="shared" si="10"/>
        <v>97142.642999999996</v>
      </c>
      <c r="N200" s="11"/>
    </row>
    <row r="201" spans="1:14" s="2" customFormat="1" ht="18.75" customHeight="1" x14ac:dyDescent="0.25">
      <c r="A201" s="47" t="s">
        <v>24</v>
      </c>
      <c r="B201" s="47" t="s">
        <v>54</v>
      </c>
      <c r="C201" s="50" t="s">
        <v>59</v>
      </c>
      <c r="D201" s="22" t="s">
        <v>4</v>
      </c>
      <c r="E201" s="19">
        <f>SUM(E202:E204)</f>
        <v>9282.4120000000003</v>
      </c>
      <c r="F201" s="19">
        <f t="shared" ref="F201:M201" si="26">SUM(F202:F204)</f>
        <v>10500.009</v>
      </c>
      <c r="G201" s="19">
        <f t="shared" si="26"/>
        <v>10956.674000000001</v>
      </c>
      <c r="H201" s="19">
        <f t="shared" si="26"/>
        <v>12430.19</v>
      </c>
      <c r="I201" s="19">
        <f t="shared" si="26"/>
        <v>14398.777</v>
      </c>
      <c r="J201" s="19">
        <f t="shared" si="26"/>
        <v>14351.6</v>
      </c>
      <c r="K201" s="19">
        <f t="shared" si="26"/>
        <v>13925.59</v>
      </c>
      <c r="L201" s="19">
        <f t="shared" si="26"/>
        <v>13925.59</v>
      </c>
      <c r="M201" s="19">
        <f t="shared" si="26"/>
        <v>99770.842000000004</v>
      </c>
      <c r="N201" s="11"/>
    </row>
    <row r="202" spans="1:14" s="2" customFormat="1" ht="37.5" x14ac:dyDescent="0.25">
      <c r="A202" s="47"/>
      <c r="B202" s="47"/>
      <c r="C202" s="50"/>
      <c r="D202" s="14" t="s">
        <v>5</v>
      </c>
      <c r="E202" s="15">
        <v>0</v>
      </c>
      <c r="F202" s="15">
        <v>0</v>
      </c>
      <c r="G202" s="15">
        <v>0</v>
      </c>
      <c r="H202" s="15">
        <v>0</v>
      </c>
      <c r="I202" s="15">
        <v>0</v>
      </c>
      <c r="J202" s="15">
        <v>0</v>
      </c>
      <c r="K202" s="15">
        <v>0</v>
      </c>
      <c r="L202" s="15"/>
      <c r="M202" s="19">
        <f t="shared" si="10"/>
        <v>0</v>
      </c>
      <c r="N202" s="11"/>
    </row>
    <row r="203" spans="1:14" s="2" customFormat="1" x14ac:dyDescent="0.25">
      <c r="A203" s="47"/>
      <c r="B203" s="47"/>
      <c r="C203" s="50"/>
      <c r="D203" s="14" t="s">
        <v>6</v>
      </c>
      <c r="E203" s="15">
        <v>0.56100000000000005</v>
      </c>
      <c r="F203" s="15">
        <v>0</v>
      </c>
      <c r="G203" s="15">
        <v>0</v>
      </c>
      <c r="H203" s="15">
        <v>0</v>
      </c>
      <c r="I203" s="15">
        <v>82.468999999999994</v>
      </c>
      <c r="J203" s="15">
        <v>0</v>
      </c>
      <c r="K203" s="15">
        <v>0</v>
      </c>
      <c r="L203" s="15"/>
      <c r="M203" s="19">
        <f t="shared" si="10"/>
        <v>83.03</v>
      </c>
      <c r="N203" s="11"/>
    </row>
    <row r="204" spans="1:14" s="2" customFormat="1" ht="56.25" x14ac:dyDescent="0.25">
      <c r="A204" s="47"/>
      <c r="B204" s="47"/>
      <c r="C204" s="50"/>
      <c r="D204" s="14" t="s">
        <v>7</v>
      </c>
      <c r="E204" s="15">
        <v>9281.8510000000006</v>
      </c>
      <c r="F204" s="15">
        <v>10500.009</v>
      </c>
      <c r="G204" s="15">
        <v>10956.674000000001</v>
      </c>
      <c r="H204" s="15">
        <v>12430.19</v>
      </c>
      <c r="I204" s="15">
        <v>14316.308000000001</v>
      </c>
      <c r="J204" s="15">
        <v>14351.6</v>
      </c>
      <c r="K204" s="15">
        <v>13925.59</v>
      </c>
      <c r="L204" s="15">
        <v>13925.59</v>
      </c>
      <c r="M204" s="19">
        <f t="shared" si="10"/>
        <v>99687.812000000005</v>
      </c>
      <c r="N204" s="11"/>
    </row>
    <row r="205" spans="1:14" s="2" customFormat="1" hidden="1" x14ac:dyDescent="0.25">
      <c r="A205" s="47"/>
      <c r="B205" s="47"/>
      <c r="C205" s="50"/>
      <c r="D205" s="22" t="s">
        <v>4</v>
      </c>
      <c r="E205" s="19">
        <f>SUM(E206:E208)</f>
        <v>0</v>
      </c>
      <c r="F205" s="19">
        <f t="shared" ref="F205:M205" si="27">SUM(F206:F208)</f>
        <v>0</v>
      </c>
      <c r="G205" s="19">
        <f t="shared" si="27"/>
        <v>0</v>
      </c>
      <c r="H205" s="19">
        <f t="shared" si="27"/>
        <v>0</v>
      </c>
      <c r="I205" s="19">
        <f t="shared" si="27"/>
        <v>0</v>
      </c>
      <c r="J205" s="19">
        <f t="shared" si="27"/>
        <v>0</v>
      </c>
      <c r="K205" s="19">
        <f t="shared" si="27"/>
        <v>0</v>
      </c>
      <c r="L205" s="19"/>
      <c r="M205" s="19">
        <f t="shared" si="27"/>
        <v>0</v>
      </c>
      <c r="N205" s="11"/>
    </row>
    <row r="206" spans="1:14" s="2" customFormat="1" ht="37.5" hidden="1" x14ac:dyDescent="0.25">
      <c r="A206" s="47"/>
      <c r="B206" s="47"/>
      <c r="C206" s="50"/>
      <c r="D206" s="14" t="s">
        <v>5</v>
      </c>
      <c r="E206" s="15">
        <v>0</v>
      </c>
      <c r="F206" s="15">
        <v>0</v>
      </c>
      <c r="G206" s="15">
        <v>0</v>
      </c>
      <c r="H206" s="15">
        <v>0</v>
      </c>
      <c r="I206" s="15">
        <v>0</v>
      </c>
      <c r="J206" s="15">
        <v>0</v>
      </c>
      <c r="K206" s="15">
        <v>0</v>
      </c>
      <c r="L206" s="15"/>
      <c r="M206" s="19">
        <f t="shared" si="10"/>
        <v>0</v>
      </c>
      <c r="N206" s="11"/>
    </row>
    <row r="207" spans="1:14" s="2" customFormat="1" hidden="1" x14ac:dyDescent="0.25">
      <c r="A207" s="47"/>
      <c r="B207" s="47"/>
      <c r="C207" s="50"/>
      <c r="D207" s="14" t="s">
        <v>6</v>
      </c>
      <c r="E207" s="15"/>
      <c r="F207" s="15"/>
      <c r="G207" s="15"/>
      <c r="H207" s="15"/>
      <c r="I207" s="15"/>
      <c r="J207" s="15"/>
      <c r="K207" s="15"/>
      <c r="L207" s="15"/>
      <c r="M207" s="19"/>
      <c r="N207" s="11"/>
    </row>
    <row r="208" spans="1:14" s="2" customFormat="1" ht="56.25" hidden="1" x14ac:dyDescent="0.25">
      <c r="A208" s="47"/>
      <c r="B208" s="47"/>
      <c r="C208" s="50"/>
      <c r="D208" s="14" t="s">
        <v>7</v>
      </c>
      <c r="E208" s="15"/>
      <c r="F208" s="15"/>
      <c r="G208" s="15"/>
      <c r="H208" s="15"/>
      <c r="I208" s="15"/>
      <c r="J208" s="15"/>
      <c r="K208" s="15"/>
      <c r="L208" s="15"/>
      <c r="M208" s="19"/>
      <c r="N208" s="11"/>
    </row>
    <row r="209" spans="1:14" s="2" customFormat="1" ht="56.25" customHeight="1" x14ac:dyDescent="0.25">
      <c r="A209" s="47" t="s">
        <v>42</v>
      </c>
      <c r="B209" s="47" t="s">
        <v>54</v>
      </c>
      <c r="C209" s="50" t="s">
        <v>60</v>
      </c>
      <c r="D209" s="22" t="s">
        <v>4</v>
      </c>
      <c r="E209" s="19">
        <f>SUM(E210:E212)</f>
        <v>2000.1</v>
      </c>
      <c r="F209" s="19">
        <f t="shared" ref="F209:K209" si="28">SUM(F210:F212)</f>
        <v>0</v>
      </c>
      <c r="G209" s="19">
        <f t="shared" si="28"/>
        <v>0</v>
      </c>
      <c r="H209" s="19">
        <f t="shared" si="28"/>
        <v>0</v>
      </c>
      <c r="I209" s="19">
        <f t="shared" si="28"/>
        <v>0</v>
      </c>
      <c r="J209" s="19">
        <f t="shared" si="28"/>
        <v>0</v>
      </c>
      <c r="K209" s="19">
        <f t="shared" si="28"/>
        <v>0</v>
      </c>
      <c r="L209" s="19"/>
      <c r="M209" s="19">
        <f>SUM(M210:M212)</f>
        <v>2000.1</v>
      </c>
      <c r="N209" s="11"/>
    </row>
    <row r="210" spans="1:14" s="2" customFormat="1" ht="37.5" x14ac:dyDescent="0.25">
      <c r="A210" s="47"/>
      <c r="B210" s="47"/>
      <c r="C210" s="50"/>
      <c r="D210" s="14" t="s">
        <v>5</v>
      </c>
      <c r="E210" s="15">
        <v>0</v>
      </c>
      <c r="F210" s="15">
        <v>0</v>
      </c>
      <c r="G210" s="15">
        <v>0</v>
      </c>
      <c r="H210" s="15">
        <v>0</v>
      </c>
      <c r="I210" s="15">
        <v>0</v>
      </c>
      <c r="J210" s="15">
        <v>0</v>
      </c>
      <c r="K210" s="15">
        <v>0</v>
      </c>
      <c r="L210" s="15"/>
      <c r="M210" s="19">
        <f t="shared" si="10"/>
        <v>0</v>
      </c>
      <c r="N210" s="11"/>
    </row>
    <row r="211" spans="1:14" s="2" customFormat="1" x14ac:dyDescent="0.25">
      <c r="A211" s="47"/>
      <c r="B211" s="47"/>
      <c r="C211" s="50"/>
      <c r="D211" s="14" t="s">
        <v>6</v>
      </c>
      <c r="E211" s="15">
        <v>1900</v>
      </c>
      <c r="F211" s="15">
        <v>0</v>
      </c>
      <c r="G211" s="15">
        <v>0</v>
      </c>
      <c r="H211" s="15">
        <v>0</v>
      </c>
      <c r="I211" s="15">
        <v>0</v>
      </c>
      <c r="J211" s="15">
        <v>0</v>
      </c>
      <c r="K211" s="15">
        <v>0</v>
      </c>
      <c r="L211" s="15"/>
      <c r="M211" s="19">
        <f t="shared" si="10"/>
        <v>1900</v>
      </c>
      <c r="N211" s="11"/>
    </row>
    <row r="212" spans="1:14" s="2" customFormat="1" ht="56.25" x14ac:dyDescent="0.25">
      <c r="A212" s="47"/>
      <c r="B212" s="47"/>
      <c r="C212" s="50"/>
      <c r="D212" s="14" t="s">
        <v>7</v>
      </c>
      <c r="E212" s="15">
        <v>100.1</v>
      </c>
      <c r="F212" s="15">
        <v>0</v>
      </c>
      <c r="G212" s="15">
        <v>0</v>
      </c>
      <c r="H212" s="15">
        <v>0</v>
      </c>
      <c r="I212" s="15">
        <v>0</v>
      </c>
      <c r="J212" s="15">
        <v>0</v>
      </c>
      <c r="K212" s="15">
        <v>0</v>
      </c>
      <c r="L212" s="15"/>
      <c r="M212" s="19">
        <f t="shared" ref="M212:M272" si="29">SUM(E212:L212)</f>
        <v>100.1</v>
      </c>
      <c r="N212" s="11"/>
    </row>
    <row r="213" spans="1:14" s="2" customFormat="1" x14ac:dyDescent="0.25">
      <c r="A213" s="47" t="s">
        <v>43</v>
      </c>
      <c r="B213" s="47" t="s">
        <v>54</v>
      </c>
      <c r="C213" s="50" t="s">
        <v>61</v>
      </c>
      <c r="D213" s="22" t="s">
        <v>4</v>
      </c>
      <c r="E213" s="19">
        <f>SUM(E214:E216)</f>
        <v>0</v>
      </c>
      <c r="F213" s="19">
        <f t="shared" ref="F213:H213" si="30">SUM(F214:F216)</f>
        <v>3799.7</v>
      </c>
      <c r="G213" s="19">
        <f t="shared" si="30"/>
        <v>9812.1</v>
      </c>
      <c r="H213" s="19">
        <f t="shared" si="30"/>
        <v>10418.200000000001</v>
      </c>
      <c r="I213" s="19">
        <f>SUM(I214:I216)</f>
        <v>10537.43</v>
      </c>
      <c r="J213" s="19">
        <f t="shared" ref="J213:L213" si="31">SUM(J214:J216)</f>
        <v>10755.6</v>
      </c>
      <c r="K213" s="19">
        <f t="shared" si="31"/>
        <v>10729.3</v>
      </c>
      <c r="L213" s="19">
        <f t="shared" si="31"/>
        <v>10670.8</v>
      </c>
      <c r="M213" s="19">
        <f>SUM(M214:M216)</f>
        <v>66723.13</v>
      </c>
      <c r="N213" s="11"/>
    </row>
    <row r="214" spans="1:14" s="2" customFormat="1" ht="37.5" x14ac:dyDescent="0.25">
      <c r="A214" s="47"/>
      <c r="B214" s="47"/>
      <c r="C214" s="50"/>
      <c r="D214" s="14" t="s">
        <v>5</v>
      </c>
      <c r="E214" s="15">
        <v>0</v>
      </c>
      <c r="F214" s="15">
        <v>3573.6149999999998</v>
      </c>
      <c r="G214" s="15">
        <v>9228.2049999999999</v>
      </c>
      <c r="H214" s="15">
        <v>9695.1560000000009</v>
      </c>
      <c r="I214" s="15">
        <v>9804.9230000000007</v>
      </c>
      <c r="J214" s="15">
        <v>10009.1</v>
      </c>
      <c r="K214" s="15">
        <v>9878.5</v>
      </c>
      <c r="L214" s="15">
        <v>9824.5</v>
      </c>
      <c r="M214" s="19">
        <f t="shared" si="29"/>
        <v>62013.999000000003</v>
      </c>
      <c r="N214" s="11"/>
    </row>
    <row r="215" spans="1:14" s="2" customFormat="1" x14ac:dyDescent="0.25">
      <c r="A215" s="47"/>
      <c r="B215" s="47"/>
      <c r="C215" s="50"/>
      <c r="D215" s="14" t="s">
        <v>6</v>
      </c>
      <c r="E215" s="15">
        <v>0</v>
      </c>
      <c r="F215" s="15">
        <v>188.08500000000001</v>
      </c>
      <c r="G215" s="15">
        <v>485.69499999999999</v>
      </c>
      <c r="H215" s="15">
        <v>618.84400000000005</v>
      </c>
      <c r="I215" s="15">
        <v>627.077</v>
      </c>
      <c r="J215" s="15">
        <v>638.9</v>
      </c>
      <c r="K215" s="15">
        <v>743.5</v>
      </c>
      <c r="L215" s="15">
        <v>739.5</v>
      </c>
      <c r="M215" s="19">
        <f t="shared" si="29"/>
        <v>4041.6010000000001</v>
      </c>
      <c r="N215" s="11"/>
    </row>
    <row r="216" spans="1:14" s="2" customFormat="1" ht="56.25" x14ac:dyDescent="0.25">
      <c r="A216" s="47"/>
      <c r="B216" s="47"/>
      <c r="C216" s="50"/>
      <c r="D216" s="14" t="s">
        <v>7</v>
      </c>
      <c r="E216" s="15">
        <v>0</v>
      </c>
      <c r="F216" s="15">
        <v>38</v>
      </c>
      <c r="G216" s="15">
        <v>98.2</v>
      </c>
      <c r="H216" s="15">
        <v>104.2</v>
      </c>
      <c r="I216" s="15">
        <v>105.43</v>
      </c>
      <c r="J216" s="15">
        <v>107.6</v>
      </c>
      <c r="K216" s="15">
        <v>107.3</v>
      </c>
      <c r="L216" s="15">
        <v>106.8</v>
      </c>
      <c r="M216" s="19">
        <f t="shared" si="29"/>
        <v>667.52999999999986</v>
      </c>
      <c r="N216" s="11"/>
    </row>
    <row r="217" spans="1:14" s="21" customFormat="1" x14ac:dyDescent="0.25">
      <c r="A217" s="54" t="s">
        <v>44</v>
      </c>
      <c r="B217" s="47" t="s">
        <v>54</v>
      </c>
      <c r="C217" s="58" t="s">
        <v>83</v>
      </c>
      <c r="D217" s="22" t="s">
        <v>4</v>
      </c>
      <c r="E217" s="19">
        <f>SUM(E218:E220)</f>
        <v>0</v>
      </c>
      <c r="F217" s="19">
        <f t="shared" ref="F217:M217" si="32">SUM(F218:F220)</f>
        <v>0</v>
      </c>
      <c r="G217" s="19">
        <f t="shared" si="32"/>
        <v>0</v>
      </c>
      <c r="H217" s="19">
        <f t="shared" si="32"/>
        <v>0</v>
      </c>
      <c r="I217" s="19">
        <f t="shared" si="32"/>
        <v>0</v>
      </c>
      <c r="J217" s="19">
        <f t="shared" si="32"/>
        <v>184.2</v>
      </c>
      <c r="K217" s="19">
        <f t="shared" si="32"/>
        <v>0</v>
      </c>
      <c r="L217" s="19">
        <f t="shared" si="32"/>
        <v>0</v>
      </c>
      <c r="M217" s="19">
        <f t="shared" si="32"/>
        <v>184.2</v>
      </c>
      <c r="N217" s="20"/>
    </row>
    <row r="218" spans="1:14" s="2" customFormat="1" ht="37.5" x14ac:dyDescent="0.25">
      <c r="A218" s="55"/>
      <c r="B218" s="47"/>
      <c r="C218" s="59"/>
      <c r="D218" s="14" t="s">
        <v>5</v>
      </c>
      <c r="E218" s="15"/>
      <c r="F218" s="15"/>
      <c r="G218" s="15"/>
      <c r="H218" s="15"/>
      <c r="I218" s="15"/>
      <c r="J218" s="15"/>
      <c r="K218" s="15"/>
      <c r="L218" s="15"/>
      <c r="M218" s="19">
        <f>SUM(E218:L218)</f>
        <v>0</v>
      </c>
      <c r="N218" s="11"/>
    </row>
    <row r="219" spans="1:14" s="2" customFormat="1" x14ac:dyDescent="0.25">
      <c r="A219" s="55"/>
      <c r="B219" s="47"/>
      <c r="C219" s="59"/>
      <c r="D219" s="14" t="s">
        <v>6</v>
      </c>
      <c r="E219" s="15"/>
      <c r="F219" s="15"/>
      <c r="G219" s="15"/>
      <c r="H219" s="15"/>
      <c r="I219" s="15"/>
      <c r="J219" s="15">
        <v>184.2</v>
      </c>
      <c r="K219" s="15"/>
      <c r="L219" s="15"/>
      <c r="M219" s="19">
        <f t="shared" ref="M219:M220" si="33">SUM(E219:L219)</f>
        <v>184.2</v>
      </c>
      <c r="N219" s="11"/>
    </row>
    <row r="220" spans="1:14" s="2" customFormat="1" ht="56.25" x14ac:dyDescent="0.25">
      <c r="A220" s="56"/>
      <c r="B220" s="47"/>
      <c r="C220" s="60"/>
      <c r="D220" s="14" t="s">
        <v>7</v>
      </c>
      <c r="E220" s="15"/>
      <c r="F220" s="15"/>
      <c r="G220" s="15"/>
      <c r="H220" s="15"/>
      <c r="I220" s="15"/>
      <c r="J220" s="15"/>
      <c r="K220" s="15"/>
      <c r="L220" s="15"/>
      <c r="M220" s="19">
        <f t="shared" si="33"/>
        <v>0</v>
      </c>
      <c r="N220" s="11"/>
    </row>
    <row r="221" spans="1:14" s="2" customFormat="1" x14ac:dyDescent="0.25">
      <c r="A221" s="47" t="s">
        <v>45</v>
      </c>
      <c r="B221" s="47" t="s">
        <v>54</v>
      </c>
      <c r="C221" s="50" t="s">
        <v>62</v>
      </c>
      <c r="D221" s="22" t="s">
        <v>4</v>
      </c>
      <c r="E221" s="19">
        <f>SUM(E222:E224)</f>
        <v>0</v>
      </c>
      <c r="F221" s="19">
        <f t="shared" ref="F221:L221" si="34">SUM(F222:F224)</f>
        <v>4181</v>
      </c>
      <c r="G221" s="19">
        <f t="shared" si="34"/>
        <v>12509.9</v>
      </c>
      <c r="H221" s="19">
        <f t="shared" si="34"/>
        <v>12922.2</v>
      </c>
      <c r="I221" s="19">
        <f t="shared" si="34"/>
        <v>12967.9</v>
      </c>
      <c r="J221" s="19">
        <f t="shared" si="34"/>
        <v>0</v>
      </c>
      <c r="K221" s="19">
        <f t="shared" si="34"/>
        <v>0</v>
      </c>
      <c r="L221" s="19">
        <f t="shared" si="34"/>
        <v>0</v>
      </c>
      <c r="M221" s="19">
        <f>SUM(M222:M224)</f>
        <v>42581</v>
      </c>
      <c r="N221" s="11"/>
    </row>
    <row r="222" spans="1:14" s="2" customFormat="1" ht="37.5" x14ac:dyDescent="0.25">
      <c r="A222" s="47"/>
      <c r="B222" s="47"/>
      <c r="C222" s="50"/>
      <c r="D222" s="14" t="s">
        <v>5</v>
      </c>
      <c r="E222" s="15">
        <v>0</v>
      </c>
      <c r="F222" s="15">
        <v>4181</v>
      </c>
      <c r="G222" s="15">
        <v>12509.9</v>
      </c>
      <c r="H222" s="30">
        <v>12922.2</v>
      </c>
      <c r="I222" s="15">
        <v>12967.9</v>
      </c>
      <c r="J222" s="15">
        <v>0</v>
      </c>
      <c r="K222" s="15">
        <v>0</v>
      </c>
      <c r="L222" s="15">
        <v>0</v>
      </c>
      <c r="M222" s="19">
        <f>SUM(E222:L222)</f>
        <v>42581</v>
      </c>
      <c r="N222" s="11"/>
    </row>
    <row r="223" spans="1:14" s="2" customFormat="1" x14ac:dyDescent="0.25">
      <c r="A223" s="47"/>
      <c r="B223" s="47"/>
      <c r="C223" s="50"/>
      <c r="D223" s="14" t="s">
        <v>6</v>
      </c>
      <c r="E223" s="15">
        <v>0</v>
      </c>
      <c r="F223" s="15">
        <v>0</v>
      </c>
      <c r="G223" s="15">
        <v>0</v>
      </c>
      <c r="H223" s="15">
        <v>0</v>
      </c>
      <c r="I223" s="15">
        <v>0</v>
      </c>
      <c r="J223" s="15">
        <v>0</v>
      </c>
      <c r="K223" s="15">
        <v>0</v>
      </c>
      <c r="L223" s="15">
        <v>0</v>
      </c>
      <c r="M223" s="19">
        <f t="shared" si="29"/>
        <v>0</v>
      </c>
      <c r="N223" s="11"/>
    </row>
    <row r="224" spans="1:14" s="2" customFormat="1" ht="56.25" x14ac:dyDescent="0.25">
      <c r="A224" s="47"/>
      <c r="B224" s="47"/>
      <c r="C224" s="50"/>
      <c r="D224" s="14" t="s">
        <v>7</v>
      </c>
      <c r="E224" s="15">
        <v>0</v>
      </c>
      <c r="F224" s="15">
        <v>0</v>
      </c>
      <c r="G224" s="15">
        <v>0</v>
      </c>
      <c r="H224" s="15">
        <v>0</v>
      </c>
      <c r="I224" s="15">
        <v>0</v>
      </c>
      <c r="J224" s="15">
        <v>0</v>
      </c>
      <c r="K224" s="15">
        <v>0</v>
      </c>
      <c r="L224" s="15">
        <v>0</v>
      </c>
      <c r="M224" s="19">
        <f t="shared" si="29"/>
        <v>0</v>
      </c>
      <c r="N224" s="11"/>
    </row>
    <row r="225" spans="1:14" s="21" customFormat="1" x14ac:dyDescent="0.25">
      <c r="A225" s="54" t="s">
        <v>46</v>
      </c>
      <c r="B225" s="47" t="s">
        <v>54</v>
      </c>
      <c r="C225" s="50" t="s">
        <v>101</v>
      </c>
      <c r="D225" s="22" t="s">
        <v>4</v>
      </c>
      <c r="E225" s="19">
        <f>SUM(E226:E228)</f>
        <v>0</v>
      </c>
      <c r="F225" s="19">
        <f t="shared" ref="F225:M225" si="35">SUM(F226:F228)</f>
        <v>0</v>
      </c>
      <c r="G225" s="19">
        <f t="shared" si="35"/>
        <v>0</v>
      </c>
      <c r="H225" s="19">
        <f t="shared" si="35"/>
        <v>0</v>
      </c>
      <c r="I225" s="19">
        <f t="shared" si="35"/>
        <v>0</v>
      </c>
      <c r="J225" s="19">
        <f t="shared" si="35"/>
        <v>12733.6</v>
      </c>
      <c r="K225" s="19">
        <f t="shared" si="35"/>
        <v>12733.6</v>
      </c>
      <c r="L225" s="19">
        <f t="shared" si="35"/>
        <v>12733.6</v>
      </c>
      <c r="M225" s="19">
        <f t="shared" si="35"/>
        <v>38200.800000000003</v>
      </c>
      <c r="N225" s="20"/>
    </row>
    <row r="226" spans="1:14" s="2" customFormat="1" ht="37.5" x14ac:dyDescent="0.25">
      <c r="A226" s="55"/>
      <c r="B226" s="47"/>
      <c r="C226" s="50"/>
      <c r="D226" s="14" t="s">
        <v>5</v>
      </c>
      <c r="E226" s="15"/>
      <c r="F226" s="15"/>
      <c r="G226" s="15"/>
      <c r="H226" s="15"/>
      <c r="I226" s="15"/>
      <c r="J226" s="15">
        <v>12733.6</v>
      </c>
      <c r="K226" s="15">
        <v>12733.6</v>
      </c>
      <c r="L226" s="15">
        <v>12733.6</v>
      </c>
      <c r="M226" s="19">
        <f>SUM(E226:L226)</f>
        <v>38200.800000000003</v>
      </c>
      <c r="N226" s="11"/>
    </row>
    <row r="227" spans="1:14" s="2" customFormat="1" x14ac:dyDescent="0.25">
      <c r="A227" s="55"/>
      <c r="B227" s="47"/>
      <c r="C227" s="50"/>
      <c r="D227" s="14" t="s">
        <v>6</v>
      </c>
      <c r="E227" s="15"/>
      <c r="F227" s="15"/>
      <c r="G227" s="15"/>
      <c r="H227" s="15"/>
      <c r="I227" s="15"/>
      <c r="J227" s="15"/>
      <c r="K227" s="15"/>
      <c r="L227" s="15"/>
      <c r="M227" s="19">
        <f t="shared" ref="M227:M228" si="36">SUM(E227:L227)</f>
        <v>0</v>
      </c>
      <c r="N227" s="11"/>
    </row>
    <row r="228" spans="1:14" s="2" customFormat="1" ht="70.5" customHeight="1" x14ac:dyDescent="0.25">
      <c r="A228" s="56"/>
      <c r="B228" s="47"/>
      <c r="C228" s="50"/>
      <c r="D228" s="14" t="s">
        <v>7</v>
      </c>
      <c r="E228" s="15"/>
      <c r="F228" s="15"/>
      <c r="G228" s="15"/>
      <c r="H228" s="15"/>
      <c r="I228" s="15"/>
      <c r="J228" s="15"/>
      <c r="K228" s="15"/>
      <c r="L228" s="15"/>
      <c r="M228" s="19">
        <f t="shared" si="36"/>
        <v>0</v>
      </c>
      <c r="N228" s="11"/>
    </row>
    <row r="229" spans="1:14" s="2" customFormat="1" x14ac:dyDescent="0.25">
      <c r="A229" s="47" t="s">
        <v>47</v>
      </c>
      <c r="B229" s="47" t="s">
        <v>54</v>
      </c>
      <c r="C229" s="50" t="s">
        <v>63</v>
      </c>
      <c r="D229" s="22" t="s">
        <v>4</v>
      </c>
      <c r="E229" s="19">
        <f>SUM(E230:E232)</f>
        <v>0</v>
      </c>
      <c r="F229" s="19">
        <f t="shared" ref="F229:L229" si="37">SUM(F230:F232)</f>
        <v>44.997999999999998</v>
      </c>
      <c r="G229" s="19">
        <f t="shared" si="37"/>
        <v>544.37900000000002</v>
      </c>
      <c r="H229" s="19">
        <f t="shared" si="37"/>
        <v>609.25</v>
      </c>
      <c r="I229" s="19">
        <f t="shared" si="37"/>
        <v>534.93399999999997</v>
      </c>
      <c r="J229" s="19">
        <f t="shared" si="37"/>
        <v>688.7</v>
      </c>
      <c r="K229" s="19">
        <f t="shared" si="37"/>
        <v>688.7</v>
      </c>
      <c r="L229" s="19">
        <f t="shared" si="37"/>
        <v>688.7</v>
      </c>
      <c r="M229" s="19">
        <f>SUM(M230:M232)</f>
        <v>3799.6610000000001</v>
      </c>
      <c r="N229" s="11"/>
    </row>
    <row r="230" spans="1:14" s="2" customFormat="1" ht="37.5" x14ac:dyDescent="0.25">
      <c r="A230" s="47"/>
      <c r="B230" s="47"/>
      <c r="C230" s="50"/>
      <c r="D230" s="14" t="s">
        <v>5</v>
      </c>
      <c r="E230" s="15">
        <v>0</v>
      </c>
      <c r="F230" s="15">
        <v>0</v>
      </c>
      <c r="G230" s="15">
        <v>0</v>
      </c>
      <c r="H230" s="15">
        <v>0</v>
      </c>
      <c r="I230" s="15">
        <v>0</v>
      </c>
      <c r="J230" s="15">
        <v>0</v>
      </c>
      <c r="K230" s="15">
        <v>0</v>
      </c>
      <c r="L230" s="15"/>
      <c r="M230" s="19">
        <f>SUM(E230:L230)</f>
        <v>0</v>
      </c>
      <c r="N230" s="11"/>
    </row>
    <row r="231" spans="1:14" s="2" customFormat="1" x14ac:dyDescent="0.25">
      <c r="A231" s="47"/>
      <c r="B231" s="47"/>
      <c r="C231" s="50"/>
      <c r="D231" s="14" t="s">
        <v>6</v>
      </c>
      <c r="E231" s="15">
        <v>0</v>
      </c>
      <c r="F231" s="15">
        <v>0</v>
      </c>
      <c r="G231" s="15">
        <v>0</v>
      </c>
      <c r="H231" s="15">
        <v>0</v>
      </c>
      <c r="I231" s="15">
        <v>0</v>
      </c>
      <c r="J231" s="15">
        <v>0</v>
      </c>
      <c r="K231" s="15">
        <v>0</v>
      </c>
      <c r="L231" s="15"/>
      <c r="M231" s="19">
        <f t="shared" si="29"/>
        <v>0</v>
      </c>
      <c r="N231" s="11"/>
    </row>
    <row r="232" spans="1:14" s="2" customFormat="1" ht="56.25" x14ac:dyDescent="0.25">
      <c r="A232" s="47"/>
      <c r="B232" s="47"/>
      <c r="C232" s="50"/>
      <c r="D232" s="14" t="s">
        <v>7</v>
      </c>
      <c r="E232" s="15">
        <v>0</v>
      </c>
      <c r="F232" s="15">
        <v>44.997999999999998</v>
      </c>
      <c r="G232" s="15">
        <v>544.37900000000002</v>
      </c>
      <c r="H232" s="15">
        <v>609.25</v>
      </c>
      <c r="I232" s="15">
        <v>534.93399999999997</v>
      </c>
      <c r="J232" s="15">
        <v>688.7</v>
      </c>
      <c r="K232" s="15">
        <v>688.7</v>
      </c>
      <c r="L232" s="15">
        <v>688.7</v>
      </c>
      <c r="M232" s="19">
        <f t="shared" si="29"/>
        <v>3799.6610000000001</v>
      </c>
      <c r="N232" s="11"/>
    </row>
    <row r="233" spans="1:14" s="21" customFormat="1" x14ac:dyDescent="0.25">
      <c r="A233" s="47" t="s">
        <v>48</v>
      </c>
      <c r="B233" s="47" t="s">
        <v>54</v>
      </c>
      <c r="C233" s="61" t="s">
        <v>64</v>
      </c>
      <c r="D233" s="22" t="s">
        <v>4</v>
      </c>
      <c r="E233" s="19">
        <f>SUM(E234:E236)</f>
        <v>0</v>
      </c>
      <c r="F233" s="19">
        <f t="shared" ref="F233:L233" si="38">SUM(F234:F236)</f>
        <v>0</v>
      </c>
      <c r="G233" s="19">
        <f t="shared" si="38"/>
        <v>909.3</v>
      </c>
      <c r="H233" s="19">
        <f t="shared" si="38"/>
        <v>1212.4000000000001</v>
      </c>
      <c r="I233" s="19">
        <f t="shared" si="38"/>
        <v>0</v>
      </c>
      <c r="J233" s="19">
        <f t="shared" si="38"/>
        <v>0</v>
      </c>
      <c r="K233" s="19">
        <f t="shared" si="38"/>
        <v>0</v>
      </c>
      <c r="L233" s="19">
        <f t="shared" si="38"/>
        <v>0</v>
      </c>
      <c r="M233" s="19">
        <f>SUM(M234:M236)</f>
        <v>2121.6999999999998</v>
      </c>
      <c r="N233" s="20"/>
    </row>
    <row r="234" spans="1:14" s="2" customFormat="1" ht="37.5" x14ac:dyDescent="0.25">
      <c r="A234" s="47"/>
      <c r="B234" s="47"/>
      <c r="C234" s="61"/>
      <c r="D234" s="14" t="s">
        <v>5</v>
      </c>
      <c r="E234" s="15">
        <v>0</v>
      </c>
      <c r="F234" s="15">
        <v>0</v>
      </c>
      <c r="G234" s="15">
        <v>0</v>
      </c>
      <c r="H234" s="15">
        <v>0</v>
      </c>
      <c r="I234" s="15">
        <v>0</v>
      </c>
      <c r="J234" s="15">
        <v>0</v>
      </c>
      <c r="K234" s="15">
        <v>0</v>
      </c>
      <c r="L234" s="15"/>
      <c r="M234" s="19">
        <f t="shared" si="29"/>
        <v>0</v>
      </c>
      <c r="N234" s="11"/>
    </row>
    <row r="235" spans="1:14" s="2" customFormat="1" x14ac:dyDescent="0.25">
      <c r="A235" s="47"/>
      <c r="B235" s="47"/>
      <c r="C235" s="61"/>
      <c r="D235" s="14" t="s">
        <v>6</v>
      </c>
      <c r="E235" s="15">
        <v>0</v>
      </c>
      <c r="F235" s="15">
        <v>0</v>
      </c>
      <c r="G235" s="15">
        <v>900</v>
      </c>
      <c r="H235" s="15">
        <v>1200</v>
      </c>
      <c r="I235" s="15">
        <v>0</v>
      </c>
      <c r="J235" s="15">
        <v>0</v>
      </c>
      <c r="K235" s="15">
        <v>0</v>
      </c>
      <c r="L235" s="15"/>
      <c r="M235" s="19">
        <f t="shared" si="29"/>
        <v>2100</v>
      </c>
      <c r="N235" s="11"/>
    </row>
    <row r="236" spans="1:14" s="2" customFormat="1" ht="197.25" customHeight="1" x14ac:dyDescent="0.25">
      <c r="A236" s="47"/>
      <c r="B236" s="47"/>
      <c r="C236" s="61"/>
      <c r="D236" s="14" t="s">
        <v>7</v>
      </c>
      <c r="E236" s="15">
        <v>0</v>
      </c>
      <c r="F236" s="15">
        <v>0</v>
      </c>
      <c r="G236" s="15">
        <v>9.3000000000000007</v>
      </c>
      <c r="H236" s="15">
        <v>12.4</v>
      </c>
      <c r="I236" s="15">
        <v>0</v>
      </c>
      <c r="J236" s="15">
        <v>0</v>
      </c>
      <c r="K236" s="15">
        <v>0</v>
      </c>
      <c r="L236" s="15"/>
      <c r="M236" s="19">
        <f t="shared" si="29"/>
        <v>21.700000000000003</v>
      </c>
      <c r="N236" s="11"/>
    </row>
    <row r="237" spans="1:14" s="21" customFormat="1" x14ac:dyDescent="0.25">
      <c r="A237" s="47" t="s">
        <v>49</v>
      </c>
      <c r="B237" s="47" t="s">
        <v>54</v>
      </c>
      <c r="C237" s="61" t="s">
        <v>84</v>
      </c>
      <c r="D237" s="22" t="s">
        <v>4</v>
      </c>
      <c r="E237" s="19">
        <f>SUM(E238:E240)</f>
        <v>0</v>
      </c>
      <c r="F237" s="19">
        <f t="shared" ref="F237:L237" si="39">SUM(F238:F240)</f>
        <v>0</v>
      </c>
      <c r="G237" s="19">
        <f t="shared" si="39"/>
        <v>0</v>
      </c>
      <c r="H237" s="19">
        <f t="shared" si="39"/>
        <v>0</v>
      </c>
      <c r="I237" s="19">
        <f t="shared" si="39"/>
        <v>1212.4000000000001</v>
      </c>
      <c r="J237" s="19">
        <f t="shared" si="39"/>
        <v>303.10000000000002</v>
      </c>
      <c r="K237" s="19">
        <f t="shared" si="39"/>
        <v>0</v>
      </c>
      <c r="L237" s="19">
        <f t="shared" si="39"/>
        <v>0</v>
      </c>
      <c r="M237" s="19">
        <f>SUM(M238:M240)</f>
        <v>1515.5</v>
      </c>
      <c r="N237" s="20"/>
    </row>
    <row r="238" spans="1:14" s="2" customFormat="1" ht="37.5" x14ac:dyDescent="0.25">
      <c r="A238" s="47"/>
      <c r="B238" s="47"/>
      <c r="C238" s="61"/>
      <c r="D238" s="14" t="s">
        <v>5</v>
      </c>
      <c r="E238" s="15">
        <v>0</v>
      </c>
      <c r="F238" s="15">
        <v>0</v>
      </c>
      <c r="G238" s="15">
        <v>0</v>
      </c>
      <c r="H238" s="15">
        <v>0</v>
      </c>
      <c r="I238" s="15">
        <v>0</v>
      </c>
      <c r="J238" s="15">
        <v>0</v>
      </c>
      <c r="K238" s="15">
        <v>0</v>
      </c>
      <c r="L238" s="15"/>
      <c r="M238" s="19">
        <f t="shared" si="29"/>
        <v>0</v>
      </c>
      <c r="N238" s="11"/>
    </row>
    <row r="239" spans="1:14" s="2" customFormat="1" x14ac:dyDescent="0.25">
      <c r="A239" s="47"/>
      <c r="B239" s="47"/>
      <c r="C239" s="61"/>
      <c r="D239" s="14" t="s">
        <v>6</v>
      </c>
      <c r="E239" s="15">
        <v>0</v>
      </c>
      <c r="F239" s="15">
        <v>0</v>
      </c>
      <c r="G239" s="15">
        <v>0</v>
      </c>
      <c r="H239" s="15">
        <v>0</v>
      </c>
      <c r="I239" s="15">
        <v>1200</v>
      </c>
      <c r="J239" s="15">
        <v>300</v>
      </c>
      <c r="K239" s="15">
        <v>0</v>
      </c>
      <c r="L239" s="15"/>
      <c r="M239" s="19">
        <f t="shared" si="29"/>
        <v>1500</v>
      </c>
      <c r="N239" s="11"/>
    </row>
    <row r="240" spans="1:14" s="2" customFormat="1" ht="180" customHeight="1" x14ac:dyDescent="0.25">
      <c r="A240" s="47"/>
      <c r="B240" s="47"/>
      <c r="C240" s="61"/>
      <c r="D240" s="14" t="s">
        <v>7</v>
      </c>
      <c r="E240" s="15">
        <v>0</v>
      </c>
      <c r="F240" s="15">
        <v>0</v>
      </c>
      <c r="G240" s="15">
        <v>0</v>
      </c>
      <c r="H240" s="15">
        <v>0</v>
      </c>
      <c r="I240" s="15">
        <v>12.4</v>
      </c>
      <c r="J240" s="15">
        <v>3.1</v>
      </c>
      <c r="K240" s="15">
        <v>0</v>
      </c>
      <c r="L240" s="15"/>
      <c r="M240" s="19">
        <f t="shared" si="29"/>
        <v>15.5</v>
      </c>
      <c r="N240" s="11"/>
    </row>
    <row r="241" spans="1:14" s="21" customFormat="1" ht="20.25" hidden="1" customHeight="1" x14ac:dyDescent="0.25">
      <c r="A241" s="47" t="s">
        <v>50</v>
      </c>
      <c r="B241" s="47" t="s">
        <v>54</v>
      </c>
      <c r="C241" s="51"/>
      <c r="D241" s="22" t="s">
        <v>4</v>
      </c>
      <c r="E241" s="19">
        <f>SUM(E242:E244)</f>
        <v>0</v>
      </c>
      <c r="F241" s="19">
        <f t="shared" ref="F241:K241" si="40">SUM(F242:F244)</f>
        <v>0</v>
      </c>
      <c r="G241" s="19">
        <f t="shared" si="40"/>
        <v>0</v>
      </c>
      <c r="H241" s="19">
        <f t="shared" si="40"/>
        <v>0</v>
      </c>
      <c r="I241" s="19">
        <f t="shared" si="40"/>
        <v>0</v>
      </c>
      <c r="J241" s="19">
        <f t="shared" si="40"/>
        <v>0</v>
      </c>
      <c r="K241" s="19">
        <f t="shared" si="40"/>
        <v>0</v>
      </c>
      <c r="L241" s="19"/>
      <c r="M241" s="19">
        <f>SUM(M242:M244)</f>
        <v>0</v>
      </c>
      <c r="N241" s="20"/>
    </row>
    <row r="242" spans="1:14" s="2" customFormat="1" ht="37.5" hidden="1" x14ac:dyDescent="0.25">
      <c r="A242" s="47"/>
      <c r="B242" s="47"/>
      <c r="C242" s="52"/>
      <c r="D242" s="14" t="s">
        <v>5</v>
      </c>
      <c r="E242" s="15">
        <v>0</v>
      </c>
      <c r="F242" s="15">
        <v>0</v>
      </c>
      <c r="G242" s="15">
        <v>0</v>
      </c>
      <c r="H242" s="15">
        <v>0</v>
      </c>
      <c r="I242" s="15">
        <v>0</v>
      </c>
      <c r="J242" s="15">
        <v>0</v>
      </c>
      <c r="K242" s="15">
        <v>0</v>
      </c>
      <c r="L242" s="15"/>
      <c r="M242" s="19">
        <f t="shared" si="29"/>
        <v>0</v>
      </c>
      <c r="N242" s="11"/>
    </row>
    <row r="243" spans="1:14" s="2" customFormat="1" hidden="1" x14ac:dyDescent="0.25">
      <c r="A243" s="47"/>
      <c r="B243" s="47"/>
      <c r="C243" s="52"/>
      <c r="D243" s="14" t="s">
        <v>6</v>
      </c>
      <c r="E243" s="15">
        <v>0</v>
      </c>
      <c r="F243" s="15">
        <v>0</v>
      </c>
      <c r="G243" s="15">
        <v>0</v>
      </c>
      <c r="H243" s="15">
        <v>0</v>
      </c>
      <c r="I243" s="15">
        <v>0</v>
      </c>
      <c r="J243" s="15">
        <v>0</v>
      </c>
      <c r="K243" s="15">
        <v>0</v>
      </c>
      <c r="L243" s="15"/>
      <c r="M243" s="19">
        <f t="shared" si="29"/>
        <v>0</v>
      </c>
      <c r="N243" s="11"/>
    </row>
    <row r="244" spans="1:14" s="2" customFormat="1" ht="56.25" hidden="1" x14ac:dyDescent="0.25">
      <c r="A244" s="47"/>
      <c r="B244" s="47"/>
      <c r="C244" s="53"/>
      <c r="D244" s="14" t="s">
        <v>7</v>
      </c>
      <c r="E244" s="15">
        <v>0</v>
      </c>
      <c r="F244" s="15">
        <v>0</v>
      </c>
      <c r="G244" s="15">
        <v>0</v>
      </c>
      <c r="H244" s="15">
        <v>0</v>
      </c>
      <c r="I244" s="15">
        <v>0</v>
      </c>
      <c r="J244" s="15">
        <v>0</v>
      </c>
      <c r="K244" s="15">
        <v>0</v>
      </c>
      <c r="L244" s="15"/>
      <c r="M244" s="19">
        <f t="shared" si="29"/>
        <v>0</v>
      </c>
      <c r="N244" s="11"/>
    </row>
    <row r="245" spans="1:14" s="2" customFormat="1" x14ac:dyDescent="0.25">
      <c r="A245" s="47" t="s">
        <v>50</v>
      </c>
      <c r="B245" s="47" t="s">
        <v>54</v>
      </c>
      <c r="C245" s="50" t="s">
        <v>65</v>
      </c>
      <c r="D245" s="22" t="s">
        <v>4</v>
      </c>
      <c r="E245" s="19">
        <f>SUM(E246:E248)</f>
        <v>0</v>
      </c>
      <c r="F245" s="19">
        <f t="shared" ref="F245:L245" si="41">SUM(F246:F248)</f>
        <v>0</v>
      </c>
      <c r="G245" s="19">
        <f t="shared" si="41"/>
        <v>0</v>
      </c>
      <c r="H245" s="19">
        <f t="shared" si="41"/>
        <v>603.5</v>
      </c>
      <c r="I245" s="19">
        <f t="shared" si="41"/>
        <v>0</v>
      </c>
      <c r="J245" s="19">
        <f t="shared" si="41"/>
        <v>0</v>
      </c>
      <c r="K245" s="19">
        <f t="shared" si="41"/>
        <v>0</v>
      </c>
      <c r="L245" s="19">
        <f t="shared" si="41"/>
        <v>0</v>
      </c>
      <c r="M245" s="19">
        <f>SUM(M246:M248)</f>
        <v>603.5</v>
      </c>
      <c r="N245" s="11"/>
    </row>
    <row r="246" spans="1:14" s="2" customFormat="1" ht="37.5" x14ac:dyDescent="0.25">
      <c r="A246" s="47"/>
      <c r="B246" s="47"/>
      <c r="C246" s="50"/>
      <c r="D246" s="14" t="s">
        <v>5</v>
      </c>
      <c r="E246" s="15">
        <v>0</v>
      </c>
      <c r="F246" s="15">
        <v>0</v>
      </c>
      <c r="G246" s="15">
        <v>0</v>
      </c>
      <c r="H246" s="15">
        <v>591.42499999999995</v>
      </c>
      <c r="I246" s="15">
        <v>0</v>
      </c>
      <c r="J246" s="15">
        <v>0</v>
      </c>
      <c r="K246" s="15">
        <v>0</v>
      </c>
      <c r="L246" s="15"/>
      <c r="M246" s="19">
        <f t="shared" si="29"/>
        <v>591.42499999999995</v>
      </c>
      <c r="N246" s="11"/>
    </row>
    <row r="247" spans="1:14" s="2" customFormat="1" x14ac:dyDescent="0.25">
      <c r="A247" s="47"/>
      <c r="B247" s="47"/>
      <c r="C247" s="50"/>
      <c r="D247" s="14" t="s">
        <v>6</v>
      </c>
      <c r="E247" s="15">
        <v>0</v>
      </c>
      <c r="F247" s="15">
        <v>0</v>
      </c>
      <c r="G247" s="15">
        <v>0</v>
      </c>
      <c r="H247" s="15">
        <v>5.9749999999999996</v>
      </c>
      <c r="I247" s="15">
        <v>0</v>
      </c>
      <c r="J247" s="15">
        <v>0</v>
      </c>
      <c r="K247" s="15">
        <v>0</v>
      </c>
      <c r="L247" s="15"/>
      <c r="M247" s="19">
        <f t="shared" si="29"/>
        <v>5.9749999999999996</v>
      </c>
      <c r="N247" s="11"/>
    </row>
    <row r="248" spans="1:14" s="2" customFormat="1" ht="56.25" x14ac:dyDescent="0.25">
      <c r="A248" s="47"/>
      <c r="B248" s="47"/>
      <c r="C248" s="50"/>
      <c r="D248" s="14" t="s">
        <v>7</v>
      </c>
      <c r="E248" s="15">
        <v>0</v>
      </c>
      <c r="F248" s="15">
        <v>0</v>
      </c>
      <c r="G248" s="15">
        <v>0</v>
      </c>
      <c r="H248" s="15">
        <v>6.1</v>
      </c>
      <c r="I248" s="15">
        <v>0</v>
      </c>
      <c r="J248" s="15">
        <v>0</v>
      </c>
      <c r="K248" s="15">
        <v>0</v>
      </c>
      <c r="L248" s="15"/>
      <c r="M248" s="19">
        <f t="shared" si="29"/>
        <v>6.1</v>
      </c>
      <c r="N248" s="11"/>
    </row>
    <row r="249" spans="1:14" s="2" customFormat="1" x14ac:dyDescent="0.25">
      <c r="A249" s="47" t="s">
        <v>67</v>
      </c>
      <c r="B249" s="47" t="s">
        <v>54</v>
      </c>
      <c r="C249" s="50" t="s">
        <v>66</v>
      </c>
      <c r="D249" s="22" t="s">
        <v>4</v>
      </c>
      <c r="E249" s="19">
        <f>SUM(E250:E252)</f>
        <v>0</v>
      </c>
      <c r="F249" s="19">
        <f t="shared" ref="F249:L249" si="42">SUM(F250:F252)</f>
        <v>0</v>
      </c>
      <c r="G249" s="19">
        <f t="shared" si="42"/>
        <v>0</v>
      </c>
      <c r="H249" s="19">
        <f t="shared" si="42"/>
        <v>0</v>
      </c>
      <c r="I249" s="19">
        <f t="shared" si="42"/>
        <v>1909.7979999999998</v>
      </c>
      <c r="J249" s="19">
        <f t="shared" si="42"/>
        <v>0</v>
      </c>
      <c r="K249" s="19">
        <f t="shared" si="42"/>
        <v>0</v>
      </c>
      <c r="L249" s="19">
        <f t="shared" si="42"/>
        <v>0</v>
      </c>
      <c r="M249" s="19">
        <f>SUM(M250:M252)</f>
        <v>1909.7979999999998</v>
      </c>
      <c r="N249" s="11"/>
    </row>
    <row r="250" spans="1:14" s="2" customFormat="1" ht="37.5" x14ac:dyDescent="0.25">
      <c r="A250" s="47"/>
      <c r="B250" s="47"/>
      <c r="C250" s="50"/>
      <c r="D250" s="14" t="s">
        <v>5</v>
      </c>
      <c r="E250" s="15">
        <v>0</v>
      </c>
      <c r="F250" s="15">
        <v>0</v>
      </c>
      <c r="G250" s="15">
        <v>0</v>
      </c>
      <c r="H250" s="15">
        <v>0</v>
      </c>
      <c r="I250" s="15">
        <v>1871.7919999999999</v>
      </c>
      <c r="J250" s="15">
        <v>0</v>
      </c>
      <c r="K250" s="15">
        <f>J250</f>
        <v>0</v>
      </c>
      <c r="L250" s="15">
        <v>0</v>
      </c>
      <c r="M250" s="19">
        <f t="shared" si="29"/>
        <v>1871.7919999999999</v>
      </c>
      <c r="N250" s="11"/>
    </row>
    <row r="251" spans="1:14" s="2" customFormat="1" x14ac:dyDescent="0.25">
      <c r="A251" s="47"/>
      <c r="B251" s="47"/>
      <c r="C251" s="50"/>
      <c r="D251" s="14" t="s">
        <v>6</v>
      </c>
      <c r="E251" s="15">
        <v>0</v>
      </c>
      <c r="F251" s="15">
        <v>0</v>
      </c>
      <c r="G251" s="15">
        <v>0</v>
      </c>
      <c r="H251" s="15">
        <v>0</v>
      </c>
      <c r="I251" s="15">
        <v>18.908000000000001</v>
      </c>
      <c r="J251" s="15">
        <v>0</v>
      </c>
      <c r="K251" s="15">
        <f t="shared" ref="K251:K252" si="43">J251</f>
        <v>0</v>
      </c>
      <c r="L251" s="15">
        <v>0</v>
      </c>
      <c r="M251" s="19">
        <f t="shared" si="29"/>
        <v>18.908000000000001</v>
      </c>
      <c r="N251" s="11"/>
    </row>
    <row r="252" spans="1:14" s="2" customFormat="1" ht="56.25" x14ac:dyDescent="0.25">
      <c r="A252" s="47"/>
      <c r="B252" s="47"/>
      <c r="C252" s="50"/>
      <c r="D252" s="14" t="s">
        <v>7</v>
      </c>
      <c r="E252" s="15">
        <v>0</v>
      </c>
      <c r="F252" s="15">
        <v>0</v>
      </c>
      <c r="G252" s="15">
        <v>0</v>
      </c>
      <c r="H252" s="15">
        <v>0</v>
      </c>
      <c r="I252" s="15">
        <v>19.097999999999999</v>
      </c>
      <c r="J252" s="15">
        <v>0</v>
      </c>
      <c r="K252" s="15">
        <f t="shared" si="43"/>
        <v>0</v>
      </c>
      <c r="L252" s="15">
        <v>0</v>
      </c>
      <c r="M252" s="19">
        <f t="shared" si="29"/>
        <v>19.097999999999999</v>
      </c>
      <c r="N252" s="11"/>
    </row>
    <row r="253" spans="1:14" s="21" customFormat="1" x14ac:dyDescent="0.25">
      <c r="A253" s="54" t="s">
        <v>68</v>
      </c>
      <c r="B253" s="47" t="s">
        <v>54</v>
      </c>
      <c r="C253" s="50" t="s">
        <v>85</v>
      </c>
      <c r="D253" s="22" t="s">
        <v>4</v>
      </c>
      <c r="E253" s="19">
        <f>SUM(E254:E256)</f>
        <v>0</v>
      </c>
      <c r="F253" s="19">
        <f t="shared" ref="F253:M253" si="44">SUM(F254:F256)</f>
        <v>0</v>
      </c>
      <c r="G253" s="19">
        <f t="shared" si="44"/>
        <v>0</v>
      </c>
      <c r="H253" s="19">
        <f t="shared" si="44"/>
        <v>0</v>
      </c>
      <c r="I253" s="19">
        <f t="shared" si="44"/>
        <v>0</v>
      </c>
      <c r="J253" s="19">
        <f t="shared" si="44"/>
        <v>1878.6</v>
      </c>
      <c r="K253" s="19">
        <f t="shared" si="44"/>
        <v>1878.6</v>
      </c>
      <c r="L253" s="19">
        <f t="shared" si="44"/>
        <v>2385.5</v>
      </c>
      <c r="M253" s="19">
        <f t="shared" si="44"/>
        <v>6142.7000000000007</v>
      </c>
      <c r="N253" s="20"/>
    </row>
    <row r="254" spans="1:14" s="2" customFormat="1" ht="37.5" x14ac:dyDescent="0.25">
      <c r="A254" s="55"/>
      <c r="B254" s="47"/>
      <c r="C254" s="50"/>
      <c r="D254" s="14" t="s">
        <v>5</v>
      </c>
      <c r="E254" s="15"/>
      <c r="F254" s="15"/>
      <c r="G254" s="15"/>
      <c r="H254" s="15"/>
      <c r="I254" s="15"/>
      <c r="J254" s="15">
        <v>1841.2</v>
      </c>
      <c r="K254" s="15">
        <v>1841.2</v>
      </c>
      <c r="L254" s="15">
        <v>2063.1999999999998</v>
      </c>
      <c r="M254" s="19">
        <f>SUM(E254:L254)</f>
        <v>5745.6</v>
      </c>
      <c r="N254" s="11"/>
    </row>
    <row r="255" spans="1:14" s="2" customFormat="1" x14ac:dyDescent="0.25">
      <c r="A255" s="55"/>
      <c r="B255" s="47"/>
      <c r="C255" s="50"/>
      <c r="D255" s="14" t="s">
        <v>6</v>
      </c>
      <c r="E255" s="15"/>
      <c r="F255" s="15"/>
      <c r="G255" s="15"/>
      <c r="H255" s="15"/>
      <c r="I255" s="15"/>
      <c r="J255" s="15">
        <v>18.600000000000001</v>
      </c>
      <c r="K255" s="15">
        <v>18.600000000000001</v>
      </c>
      <c r="L255" s="15">
        <v>155.30000000000001</v>
      </c>
      <c r="M255" s="19">
        <f t="shared" ref="M255:M256" si="45">SUM(E255:L255)</f>
        <v>192.5</v>
      </c>
      <c r="N255" s="11"/>
    </row>
    <row r="256" spans="1:14" s="2" customFormat="1" ht="72" customHeight="1" x14ac:dyDescent="0.25">
      <c r="A256" s="56"/>
      <c r="B256" s="47"/>
      <c r="C256" s="50"/>
      <c r="D256" s="14" t="s">
        <v>7</v>
      </c>
      <c r="E256" s="15"/>
      <c r="F256" s="15"/>
      <c r="G256" s="15"/>
      <c r="H256" s="15"/>
      <c r="I256" s="15"/>
      <c r="J256" s="15">
        <v>18.8</v>
      </c>
      <c r="K256" s="15">
        <v>18.8</v>
      </c>
      <c r="L256" s="15">
        <v>167</v>
      </c>
      <c r="M256" s="19">
        <f t="shared" si="45"/>
        <v>204.6</v>
      </c>
      <c r="N256" s="11"/>
    </row>
    <row r="257" spans="1:14" s="2" customFormat="1" ht="22.5" customHeight="1" x14ac:dyDescent="0.25">
      <c r="A257" s="47" t="s">
        <v>71</v>
      </c>
      <c r="B257" s="47" t="s">
        <v>54</v>
      </c>
      <c r="C257" s="61" t="s">
        <v>69</v>
      </c>
      <c r="D257" s="22" t="s">
        <v>4</v>
      </c>
      <c r="E257" s="19">
        <f>SUM(E258:E260)</f>
        <v>0</v>
      </c>
      <c r="F257" s="19">
        <f t="shared" ref="F257:L257" si="46">SUM(F258:F260)</f>
        <v>0</v>
      </c>
      <c r="G257" s="19">
        <f t="shared" si="46"/>
        <v>0</v>
      </c>
      <c r="H257" s="19">
        <f t="shared" si="46"/>
        <v>0</v>
      </c>
      <c r="I257" s="19">
        <f t="shared" si="46"/>
        <v>230</v>
      </c>
      <c r="J257" s="19">
        <f t="shared" si="46"/>
        <v>0</v>
      </c>
      <c r="K257" s="19">
        <f t="shared" si="46"/>
        <v>0</v>
      </c>
      <c r="L257" s="19">
        <f t="shared" si="46"/>
        <v>0</v>
      </c>
      <c r="M257" s="19">
        <f>SUM(M258:M260)</f>
        <v>230</v>
      </c>
      <c r="N257" s="11"/>
    </row>
    <row r="258" spans="1:14" s="2" customFormat="1" ht="37.5" x14ac:dyDescent="0.25">
      <c r="A258" s="47"/>
      <c r="B258" s="47"/>
      <c r="C258" s="61"/>
      <c r="D258" s="14" t="s">
        <v>5</v>
      </c>
      <c r="E258" s="15">
        <v>0</v>
      </c>
      <c r="F258" s="15">
        <v>0</v>
      </c>
      <c r="G258" s="15">
        <v>0</v>
      </c>
      <c r="H258" s="15">
        <v>0</v>
      </c>
      <c r="I258" s="15">
        <v>0</v>
      </c>
      <c r="J258" s="15">
        <v>0</v>
      </c>
      <c r="K258" s="15">
        <v>0</v>
      </c>
      <c r="L258" s="15">
        <v>0</v>
      </c>
      <c r="M258" s="19">
        <f t="shared" si="29"/>
        <v>0</v>
      </c>
      <c r="N258" s="11"/>
    </row>
    <row r="259" spans="1:14" s="2" customFormat="1" x14ac:dyDescent="0.25">
      <c r="A259" s="47"/>
      <c r="B259" s="47"/>
      <c r="C259" s="61"/>
      <c r="D259" s="14" t="s">
        <v>6</v>
      </c>
      <c r="E259" s="15">
        <v>0</v>
      </c>
      <c r="F259" s="15">
        <v>0</v>
      </c>
      <c r="G259" s="15">
        <v>0</v>
      </c>
      <c r="H259" s="15">
        <v>0</v>
      </c>
      <c r="I259" s="15">
        <v>227.7</v>
      </c>
      <c r="J259" s="15">
        <v>0</v>
      </c>
      <c r="K259" s="15">
        <v>0</v>
      </c>
      <c r="L259" s="15">
        <v>0</v>
      </c>
      <c r="M259" s="19">
        <f t="shared" si="29"/>
        <v>227.7</v>
      </c>
      <c r="N259" s="11"/>
    </row>
    <row r="260" spans="1:14" s="2" customFormat="1" ht="190.5" customHeight="1" x14ac:dyDescent="0.25">
      <c r="A260" s="47"/>
      <c r="B260" s="47"/>
      <c r="C260" s="61"/>
      <c r="D260" s="14" t="s">
        <v>7</v>
      </c>
      <c r="E260" s="15">
        <v>0</v>
      </c>
      <c r="F260" s="15">
        <v>0</v>
      </c>
      <c r="G260" s="15">
        <v>0</v>
      </c>
      <c r="H260" s="15">
        <v>0</v>
      </c>
      <c r="I260" s="15">
        <v>2.2999999999999998</v>
      </c>
      <c r="J260" s="15">
        <v>0</v>
      </c>
      <c r="K260" s="15">
        <v>0</v>
      </c>
      <c r="L260" s="15">
        <v>0</v>
      </c>
      <c r="M260" s="19">
        <f t="shared" si="29"/>
        <v>2.2999999999999998</v>
      </c>
      <c r="N260" s="11"/>
    </row>
    <row r="261" spans="1:14" s="2" customFormat="1" ht="18.75" customHeight="1" x14ac:dyDescent="0.25">
      <c r="A261" s="47" t="s">
        <v>72</v>
      </c>
      <c r="B261" s="47" t="s">
        <v>54</v>
      </c>
      <c r="C261" s="61" t="s">
        <v>70</v>
      </c>
      <c r="D261" s="22" t="s">
        <v>4</v>
      </c>
      <c r="E261" s="19">
        <f>SUM(E262:E264)</f>
        <v>0</v>
      </c>
      <c r="F261" s="19">
        <f t="shared" ref="F261:L261" si="47">SUM(F262:F264)</f>
        <v>0</v>
      </c>
      <c r="G261" s="19">
        <f t="shared" si="47"/>
        <v>0</v>
      </c>
      <c r="H261" s="19">
        <f t="shared" si="47"/>
        <v>0</v>
      </c>
      <c r="I261" s="19">
        <f t="shared" si="47"/>
        <v>5818.5</v>
      </c>
      <c r="J261" s="19">
        <f t="shared" si="47"/>
        <v>0</v>
      </c>
      <c r="K261" s="19">
        <f t="shared" si="47"/>
        <v>0</v>
      </c>
      <c r="L261" s="19">
        <f t="shared" si="47"/>
        <v>0</v>
      </c>
      <c r="M261" s="19">
        <f>SUM(M262:M264)</f>
        <v>5818.5</v>
      </c>
      <c r="N261" s="11"/>
    </row>
    <row r="262" spans="1:14" s="2" customFormat="1" ht="37.5" x14ac:dyDescent="0.25">
      <c r="A262" s="47"/>
      <c r="B262" s="47"/>
      <c r="C262" s="61"/>
      <c r="D262" s="14" t="s">
        <v>5</v>
      </c>
      <c r="E262" s="15">
        <v>0</v>
      </c>
      <c r="F262" s="15">
        <v>0</v>
      </c>
      <c r="G262" s="15">
        <v>0</v>
      </c>
      <c r="H262" s="15">
        <v>0</v>
      </c>
      <c r="I262" s="15">
        <v>0</v>
      </c>
      <c r="J262" s="15">
        <v>0</v>
      </c>
      <c r="K262" s="15">
        <v>0</v>
      </c>
      <c r="L262" s="15">
        <v>0</v>
      </c>
      <c r="M262" s="19">
        <f t="shared" si="29"/>
        <v>0</v>
      </c>
      <c r="N262" s="11"/>
    </row>
    <row r="263" spans="1:14" s="2" customFormat="1" x14ac:dyDescent="0.25">
      <c r="A263" s="47"/>
      <c r="B263" s="47"/>
      <c r="C263" s="61"/>
      <c r="D263" s="14" t="s">
        <v>6</v>
      </c>
      <c r="E263" s="15">
        <v>0</v>
      </c>
      <c r="F263" s="15">
        <v>0</v>
      </c>
      <c r="G263" s="15">
        <v>0</v>
      </c>
      <c r="H263" s="15">
        <v>0</v>
      </c>
      <c r="I263" s="15">
        <v>5760.3</v>
      </c>
      <c r="J263" s="15">
        <v>0</v>
      </c>
      <c r="K263" s="15">
        <v>0</v>
      </c>
      <c r="L263" s="15">
        <v>0</v>
      </c>
      <c r="M263" s="19">
        <f t="shared" si="29"/>
        <v>5760.3</v>
      </c>
      <c r="N263" s="11"/>
    </row>
    <row r="264" spans="1:14" s="2" customFormat="1" ht="153.75" customHeight="1" x14ac:dyDescent="0.25">
      <c r="A264" s="47"/>
      <c r="B264" s="47"/>
      <c r="C264" s="61"/>
      <c r="D264" s="14" t="s">
        <v>7</v>
      </c>
      <c r="E264" s="15">
        <v>0</v>
      </c>
      <c r="F264" s="15">
        <v>0</v>
      </c>
      <c r="G264" s="15">
        <v>0</v>
      </c>
      <c r="H264" s="15">
        <v>0</v>
      </c>
      <c r="I264" s="15">
        <v>58.2</v>
      </c>
      <c r="J264" s="15">
        <v>0</v>
      </c>
      <c r="K264" s="15">
        <v>0</v>
      </c>
      <c r="L264" s="15">
        <v>0</v>
      </c>
      <c r="M264" s="19">
        <f t="shared" si="29"/>
        <v>58.2</v>
      </c>
      <c r="N264" s="11"/>
    </row>
    <row r="265" spans="1:14" s="2" customFormat="1" x14ac:dyDescent="0.25">
      <c r="A265" s="47" t="s">
        <v>86</v>
      </c>
      <c r="B265" s="47" t="s">
        <v>54</v>
      </c>
      <c r="C265" s="61" t="s">
        <v>73</v>
      </c>
      <c r="D265" s="22" t="s">
        <v>4</v>
      </c>
      <c r="E265" s="19">
        <f>SUM(E266:E268)</f>
        <v>0</v>
      </c>
      <c r="F265" s="19">
        <f t="shared" ref="F265:L265" si="48">SUM(F266:F268)</f>
        <v>0</v>
      </c>
      <c r="G265" s="19">
        <f t="shared" si="48"/>
        <v>0</v>
      </c>
      <c r="H265" s="19">
        <f t="shared" si="48"/>
        <v>0</v>
      </c>
      <c r="I265" s="19">
        <f t="shared" si="48"/>
        <v>2280.5099999999998</v>
      </c>
      <c r="J265" s="19">
        <f t="shared" si="48"/>
        <v>0</v>
      </c>
      <c r="K265" s="19">
        <f t="shared" si="48"/>
        <v>0</v>
      </c>
      <c r="L265" s="19">
        <f t="shared" si="48"/>
        <v>0</v>
      </c>
      <c r="M265" s="19">
        <f>SUM(M266:M268)</f>
        <v>2280.5099999999998</v>
      </c>
      <c r="N265" s="11"/>
    </row>
    <row r="266" spans="1:14" s="2" customFormat="1" ht="37.5" x14ac:dyDescent="0.25">
      <c r="A266" s="47"/>
      <c r="B266" s="47"/>
      <c r="C266" s="61"/>
      <c r="D266" s="14" t="s">
        <v>5</v>
      </c>
      <c r="E266" s="15">
        <v>0</v>
      </c>
      <c r="F266" s="15">
        <v>0</v>
      </c>
      <c r="G266" s="15">
        <v>0</v>
      </c>
      <c r="H266" s="15">
        <v>0</v>
      </c>
      <c r="I266" s="15">
        <v>0</v>
      </c>
      <c r="J266" s="15">
        <v>0</v>
      </c>
      <c r="K266" s="15">
        <v>0</v>
      </c>
      <c r="L266" s="15">
        <v>0</v>
      </c>
      <c r="M266" s="19">
        <f t="shared" si="29"/>
        <v>0</v>
      </c>
      <c r="N266" s="11"/>
    </row>
    <row r="267" spans="1:14" s="2" customFormat="1" x14ac:dyDescent="0.25">
      <c r="A267" s="47"/>
      <c r="B267" s="47"/>
      <c r="C267" s="61"/>
      <c r="D267" s="14" t="s">
        <v>6</v>
      </c>
      <c r="E267" s="15">
        <v>0</v>
      </c>
      <c r="F267" s="15">
        <v>0</v>
      </c>
      <c r="G267" s="15">
        <v>0</v>
      </c>
      <c r="H267" s="15">
        <v>0</v>
      </c>
      <c r="I267" s="15">
        <v>2257.6979999999999</v>
      </c>
      <c r="J267" s="15">
        <v>0</v>
      </c>
      <c r="K267" s="15">
        <v>0</v>
      </c>
      <c r="L267" s="15">
        <v>0</v>
      </c>
      <c r="M267" s="19">
        <f t="shared" si="29"/>
        <v>2257.6979999999999</v>
      </c>
      <c r="N267" s="11"/>
    </row>
    <row r="268" spans="1:14" s="2" customFormat="1" ht="106.5" customHeight="1" x14ac:dyDescent="0.25">
      <c r="A268" s="47"/>
      <c r="B268" s="47"/>
      <c r="C268" s="61"/>
      <c r="D268" s="14" t="s">
        <v>7</v>
      </c>
      <c r="E268" s="15">
        <v>0</v>
      </c>
      <c r="F268" s="15">
        <v>0</v>
      </c>
      <c r="G268" s="15">
        <v>0</v>
      </c>
      <c r="H268" s="15">
        <v>0</v>
      </c>
      <c r="I268" s="15">
        <v>22.812000000000001</v>
      </c>
      <c r="J268" s="15">
        <v>0</v>
      </c>
      <c r="K268" s="15">
        <v>0</v>
      </c>
      <c r="L268" s="15">
        <v>0</v>
      </c>
      <c r="M268" s="19">
        <f t="shared" si="29"/>
        <v>22.812000000000001</v>
      </c>
      <c r="N268" s="11"/>
    </row>
    <row r="269" spans="1:14" s="2" customFormat="1" x14ac:dyDescent="0.25">
      <c r="A269" s="47" t="s">
        <v>87</v>
      </c>
      <c r="B269" s="47" t="s">
        <v>54</v>
      </c>
      <c r="C269" s="61" t="s">
        <v>74</v>
      </c>
      <c r="D269" s="22" t="s">
        <v>4</v>
      </c>
      <c r="E269" s="19">
        <f>SUM(E270:E272)</f>
        <v>0</v>
      </c>
      <c r="F269" s="19">
        <f t="shared" ref="F269:L269" si="49">SUM(F270:F272)</f>
        <v>0</v>
      </c>
      <c r="G269" s="19">
        <f t="shared" si="49"/>
        <v>0</v>
      </c>
      <c r="H269" s="19">
        <f t="shared" si="49"/>
        <v>0</v>
      </c>
      <c r="I269" s="19">
        <f t="shared" si="49"/>
        <v>708.58999999999992</v>
      </c>
      <c r="J269" s="19">
        <f t="shared" si="49"/>
        <v>0</v>
      </c>
      <c r="K269" s="19">
        <f t="shared" si="49"/>
        <v>0</v>
      </c>
      <c r="L269" s="19">
        <f t="shared" si="49"/>
        <v>0</v>
      </c>
      <c r="M269" s="19">
        <f>SUM(M270:M272)</f>
        <v>708.58999999999992</v>
      </c>
      <c r="N269" s="11"/>
    </row>
    <row r="270" spans="1:14" s="2" customFormat="1" ht="37.5" x14ac:dyDescent="0.25">
      <c r="A270" s="47"/>
      <c r="B270" s="47"/>
      <c r="C270" s="61"/>
      <c r="D270" s="14" t="s">
        <v>5</v>
      </c>
      <c r="E270" s="15">
        <v>0</v>
      </c>
      <c r="F270" s="15">
        <v>0</v>
      </c>
      <c r="G270" s="15">
        <v>0</v>
      </c>
      <c r="H270" s="15">
        <v>0</v>
      </c>
      <c r="I270" s="15">
        <v>0</v>
      </c>
      <c r="J270" s="15">
        <v>0</v>
      </c>
      <c r="K270" s="15">
        <v>0</v>
      </c>
      <c r="L270" s="15">
        <v>0</v>
      </c>
      <c r="M270" s="19">
        <f t="shared" si="29"/>
        <v>0</v>
      </c>
      <c r="N270" s="11"/>
    </row>
    <row r="271" spans="1:14" s="2" customFormat="1" x14ac:dyDescent="0.25">
      <c r="A271" s="47"/>
      <c r="B271" s="47"/>
      <c r="C271" s="61"/>
      <c r="D271" s="14" t="s">
        <v>6</v>
      </c>
      <c r="E271" s="15">
        <v>0</v>
      </c>
      <c r="F271" s="15">
        <v>0</v>
      </c>
      <c r="G271" s="15">
        <v>0</v>
      </c>
      <c r="H271" s="15">
        <v>0</v>
      </c>
      <c r="I271" s="15">
        <v>701.50199999999995</v>
      </c>
      <c r="J271" s="15">
        <v>0</v>
      </c>
      <c r="K271" s="15">
        <v>0</v>
      </c>
      <c r="L271" s="15">
        <v>0</v>
      </c>
      <c r="M271" s="19">
        <f t="shared" si="29"/>
        <v>701.50199999999995</v>
      </c>
      <c r="N271" s="11"/>
    </row>
    <row r="272" spans="1:14" s="2" customFormat="1" ht="105.75" customHeight="1" x14ac:dyDescent="0.25">
      <c r="A272" s="47"/>
      <c r="B272" s="47"/>
      <c r="C272" s="61"/>
      <c r="D272" s="14" t="s">
        <v>7</v>
      </c>
      <c r="E272" s="15">
        <v>0</v>
      </c>
      <c r="F272" s="15">
        <v>0</v>
      </c>
      <c r="G272" s="15">
        <v>0</v>
      </c>
      <c r="H272" s="15">
        <v>0</v>
      </c>
      <c r="I272" s="15">
        <v>7.0880000000000001</v>
      </c>
      <c r="J272" s="15">
        <v>0</v>
      </c>
      <c r="K272" s="15">
        <v>0</v>
      </c>
      <c r="L272" s="15">
        <v>0</v>
      </c>
      <c r="M272" s="19">
        <f t="shared" si="29"/>
        <v>7.0880000000000001</v>
      </c>
      <c r="N272" s="11"/>
    </row>
    <row r="273" spans="1:13" x14ac:dyDescent="0.25">
      <c r="A273" s="47" t="s">
        <v>88</v>
      </c>
      <c r="B273" s="47" t="s">
        <v>54</v>
      </c>
      <c r="C273" s="61" t="s">
        <v>89</v>
      </c>
      <c r="D273" s="22" t="s">
        <v>4</v>
      </c>
      <c r="E273" s="19">
        <f>SUM(E274:E276)</f>
        <v>0</v>
      </c>
      <c r="F273" s="19">
        <f t="shared" ref="F273:L273" si="50">SUM(F274:F276)</f>
        <v>0</v>
      </c>
      <c r="G273" s="19">
        <f t="shared" si="50"/>
        <v>0</v>
      </c>
      <c r="H273" s="19">
        <f t="shared" si="50"/>
        <v>0</v>
      </c>
      <c r="I273" s="19">
        <f t="shared" si="50"/>
        <v>0</v>
      </c>
      <c r="J273" s="19">
        <f t="shared" si="50"/>
        <v>0</v>
      </c>
      <c r="K273" s="19">
        <f t="shared" si="50"/>
        <v>0</v>
      </c>
      <c r="L273" s="19">
        <f t="shared" si="50"/>
        <v>0</v>
      </c>
      <c r="M273" s="19">
        <f>SUM(M274:M276)</f>
        <v>0</v>
      </c>
    </row>
    <row r="274" spans="1:13" ht="51" customHeight="1" x14ac:dyDescent="0.25">
      <c r="A274" s="47"/>
      <c r="B274" s="47"/>
      <c r="C274" s="61"/>
      <c r="D274" s="14" t="s">
        <v>5</v>
      </c>
      <c r="E274" s="15">
        <v>0</v>
      </c>
      <c r="F274" s="15">
        <v>0</v>
      </c>
      <c r="G274" s="15">
        <v>0</v>
      </c>
      <c r="H274" s="15">
        <v>0</v>
      </c>
      <c r="I274" s="15">
        <v>0</v>
      </c>
      <c r="J274" s="15">
        <v>0</v>
      </c>
      <c r="K274" s="15">
        <v>0</v>
      </c>
      <c r="L274" s="15">
        <v>0</v>
      </c>
      <c r="M274" s="19">
        <f t="shared" ref="M274:M276" si="51">SUM(E274:L274)</f>
        <v>0</v>
      </c>
    </row>
    <row r="275" spans="1:13" x14ac:dyDescent="0.25">
      <c r="A275" s="47"/>
      <c r="B275" s="47"/>
      <c r="C275" s="61"/>
      <c r="D275" s="14" t="s">
        <v>6</v>
      </c>
      <c r="E275" s="15">
        <v>0</v>
      </c>
      <c r="F275" s="15">
        <v>0</v>
      </c>
      <c r="G275" s="15">
        <v>0</v>
      </c>
      <c r="H275" s="15">
        <v>0</v>
      </c>
      <c r="I275" s="15">
        <v>0</v>
      </c>
      <c r="J275" s="15">
        <v>0</v>
      </c>
      <c r="K275" s="15">
        <v>0</v>
      </c>
      <c r="L275" s="15">
        <v>0</v>
      </c>
      <c r="M275" s="19">
        <f t="shared" si="51"/>
        <v>0</v>
      </c>
    </row>
    <row r="276" spans="1:13" ht="56.25" x14ac:dyDescent="0.25">
      <c r="A276" s="47"/>
      <c r="B276" s="47"/>
      <c r="C276" s="61"/>
      <c r="D276" s="14" t="s">
        <v>7</v>
      </c>
      <c r="E276" s="15">
        <v>0</v>
      </c>
      <c r="F276" s="15">
        <v>0</v>
      </c>
      <c r="G276" s="15">
        <v>0</v>
      </c>
      <c r="H276" s="15">
        <v>0</v>
      </c>
      <c r="I276" s="15">
        <v>0</v>
      </c>
      <c r="J276" s="15">
        <v>0</v>
      </c>
      <c r="K276" s="15">
        <v>0</v>
      </c>
      <c r="L276" s="15">
        <v>0</v>
      </c>
      <c r="M276" s="19">
        <f t="shared" si="51"/>
        <v>0</v>
      </c>
    </row>
    <row r="277" spans="1:13" ht="17.25" hidden="1" customHeight="1" x14ac:dyDescent="0.3">
      <c r="A277" s="54" t="s">
        <v>105</v>
      </c>
      <c r="B277" s="47" t="s">
        <v>54</v>
      </c>
      <c r="C277" s="51" t="s">
        <v>104</v>
      </c>
      <c r="D277" s="22" t="s">
        <v>4</v>
      </c>
      <c r="E277" s="19">
        <f>SUM(E278:E280)</f>
        <v>0</v>
      </c>
      <c r="F277" s="19">
        <f t="shared" ref="F277:I277" si="52">SUM(F278:F280)</f>
        <v>0</v>
      </c>
      <c r="G277" s="19">
        <f t="shared" si="52"/>
        <v>0</v>
      </c>
      <c r="H277" s="19">
        <f t="shared" si="52"/>
        <v>0</v>
      </c>
      <c r="I277" s="19">
        <f t="shared" si="52"/>
        <v>0</v>
      </c>
      <c r="J277" s="17"/>
      <c r="K277" s="19">
        <f t="shared" ref="K277:L277" si="53">SUM(K278:K280)</f>
        <v>0</v>
      </c>
      <c r="L277" s="19">
        <f t="shared" si="53"/>
        <v>0</v>
      </c>
      <c r="M277" s="17"/>
    </row>
    <row r="278" spans="1:13" ht="42" hidden="1" customHeight="1" x14ac:dyDescent="0.3">
      <c r="A278" s="55"/>
      <c r="B278" s="47"/>
      <c r="C278" s="52"/>
      <c r="D278" s="37" t="s">
        <v>5</v>
      </c>
      <c r="E278" s="15">
        <v>0</v>
      </c>
      <c r="F278" s="15">
        <v>0</v>
      </c>
      <c r="G278" s="15">
        <v>0</v>
      </c>
      <c r="H278" s="15">
        <v>0</v>
      </c>
      <c r="I278" s="15">
        <v>0</v>
      </c>
      <c r="J278" s="17"/>
      <c r="K278" s="15">
        <v>0</v>
      </c>
      <c r="L278" s="15">
        <v>0</v>
      </c>
      <c r="M278" s="17"/>
    </row>
    <row r="279" spans="1:13" ht="17.25" hidden="1" customHeight="1" x14ac:dyDescent="0.25">
      <c r="A279" s="55"/>
      <c r="B279" s="47"/>
      <c r="C279" s="52"/>
      <c r="D279" s="37" t="s">
        <v>6</v>
      </c>
      <c r="E279" s="15">
        <v>0</v>
      </c>
      <c r="F279" s="15">
        <v>0</v>
      </c>
      <c r="G279" s="15">
        <v>0</v>
      </c>
      <c r="H279" s="15">
        <v>0</v>
      </c>
      <c r="I279" s="15">
        <v>0</v>
      </c>
      <c r="J279" s="15"/>
      <c r="K279" s="15">
        <v>0</v>
      </c>
      <c r="L279" s="15">
        <v>0</v>
      </c>
      <c r="M279" s="15"/>
    </row>
    <row r="280" spans="1:13" ht="55.5" hidden="1" customHeight="1" x14ac:dyDescent="0.3">
      <c r="A280" s="56"/>
      <c r="B280" s="47"/>
      <c r="C280" s="53"/>
      <c r="D280" s="37" t="s">
        <v>7</v>
      </c>
      <c r="E280" s="15">
        <v>0</v>
      </c>
      <c r="F280" s="15">
        <v>0</v>
      </c>
      <c r="G280" s="15">
        <v>0</v>
      </c>
      <c r="H280" s="15">
        <v>0</v>
      </c>
      <c r="I280" s="15">
        <v>0</v>
      </c>
      <c r="J280" s="17"/>
      <c r="K280" s="15">
        <v>0</v>
      </c>
      <c r="L280" s="15">
        <v>0</v>
      </c>
      <c r="M280" s="17"/>
    </row>
    <row r="281" spans="1:13" ht="14.25" customHeight="1" x14ac:dyDescent="0.3">
      <c r="A281" s="27"/>
      <c r="B281" s="27"/>
      <c r="C281" s="28"/>
      <c r="D281" s="28"/>
      <c r="E281" s="29"/>
      <c r="F281" s="29"/>
      <c r="G281" s="29"/>
      <c r="H281" s="29"/>
    </row>
    <row r="282" spans="1:13" ht="14.25" customHeight="1" x14ac:dyDescent="0.3">
      <c r="A282" s="27"/>
      <c r="B282" s="27"/>
      <c r="C282" s="28"/>
      <c r="D282" s="28"/>
      <c r="E282" s="29"/>
      <c r="F282" s="29"/>
      <c r="G282" s="29"/>
      <c r="H282" s="29"/>
    </row>
    <row r="283" spans="1:13" ht="14.25" customHeight="1" x14ac:dyDescent="0.3">
      <c r="A283" s="27"/>
      <c r="B283" s="27"/>
      <c r="C283" s="28"/>
      <c r="D283" s="28"/>
      <c r="E283" s="29"/>
      <c r="F283" s="29"/>
      <c r="G283" s="29"/>
      <c r="H283" s="29"/>
    </row>
    <row r="284" spans="1:13" ht="14.25" customHeight="1" x14ac:dyDescent="0.3">
      <c r="A284" s="27"/>
      <c r="B284" s="27"/>
      <c r="C284" s="28"/>
      <c r="D284" s="28"/>
      <c r="E284" s="29"/>
      <c r="F284" s="29"/>
      <c r="G284" s="29"/>
      <c r="H284" s="29"/>
    </row>
    <row r="285" spans="1:13" ht="14.25" customHeight="1" x14ac:dyDescent="0.3">
      <c r="A285" s="27"/>
      <c r="B285" s="27"/>
      <c r="C285" s="28"/>
      <c r="D285" s="28"/>
      <c r="E285" s="29"/>
      <c r="F285" s="29"/>
      <c r="G285" s="29"/>
      <c r="H285" s="29"/>
    </row>
    <row r="286" spans="1:13" ht="14.25" customHeight="1" x14ac:dyDescent="0.3">
      <c r="A286" s="27"/>
      <c r="B286" s="27"/>
      <c r="C286" s="28"/>
      <c r="D286" s="28"/>
      <c r="E286" s="29"/>
      <c r="F286" s="29"/>
      <c r="G286" s="29"/>
      <c r="H286" s="29"/>
    </row>
    <row r="287" spans="1:13" ht="14.25" customHeight="1" x14ac:dyDescent="0.3">
      <c r="A287" s="27"/>
      <c r="B287" s="27"/>
      <c r="C287" s="28"/>
      <c r="D287" s="28"/>
      <c r="E287" s="29"/>
      <c r="F287" s="29"/>
      <c r="G287" s="29"/>
      <c r="H287" s="29"/>
    </row>
    <row r="288" spans="1:13" ht="14.25" customHeight="1" x14ac:dyDescent="0.3">
      <c r="A288" s="27"/>
      <c r="B288" s="27"/>
      <c r="C288" s="28"/>
      <c r="D288" s="28"/>
      <c r="E288" s="29"/>
      <c r="F288" s="29"/>
      <c r="G288" s="29"/>
      <c r="H288" s="29"/>
    </row>
    <row r="289" spans="1:8" ht="14.25" customHeight="1" x14ac:dyDescent="0.3">
      <c r="A289" s="27"/>
      <c r="B289" s="27"/>
      <c r="C289" s="28"/>
      <c r="D289" s="28"/>
      <c r="E289" s="29"/>
      <c r="F289" s="29"/>
      <c r="G289" s="29"/>
      <c r="H289" s="29"/>
    </row>
    <row r="290" spans="1:8" ht="14.25" customHeight="1" x14ac:dyDescent="0.3">
      <c r="A290" s="27"/>
      <c r="B290" s="27"/>
      <c r="C290" s="28"/>
      <c r="D290" s="28"/>
      <c r="E290" s="29"/>
      <c r="F290" s="29"/>
      <c r="G290" s="29"/>
      <c r="H290" s="29"/>
    </row>
    <row r="291" spans="1:8" ht="14.25" customHeight="1" x14ac:dyDescent="0.3">
      <c r="A291" s="27"/>
      <c r="B291" s="27"/>
      <c r="C291" s="28"/>
      <c r="D291" s="28"/>
      <c r="E291" s="29"/>
      <c r="F291" s="29"/>
      <c r="G291" s="29"/>
      <c r="H291" s="29"/>
    </row>
    <row r="292" spans="1:8" ht="14.25" customHeight="1" x14ac:dyDescent="0.3">
      <c r="A292" s="27"/>
      <c r="B292" s="27"/>
      <c r="C292" s="28"/>
      <c r="D292" s="28"/>
      <c r="E292" s="29"/>
      <c r="F292" s="29"/>
      <c r="G292" s="29"/>
      <c r="H292" s="29"/>
    </row>
    <row r="293" spans="1:8" ht="16.5" customHeight="1" x14ac:dyDescent="0.3">
      <c r="C293" s="28"/>
    </row>
    <row r="294" spans="1:8" ht="27" customHeight="1" x14ac:dyDescent="0.3">
      <c r="C294" s="28"/>
    </row>
    <row r="295" spans="1:8" hidden="1" x14ac:dyDescent="0.3"/>
    <row r="296" spans="1:8" hidden="1" x14ac:dyDescent="0.3"/>
    <row r="297" spans="1:8" ht="42" customHeight="1" x14ac:dyDescent="0.3"/>
    <row r="298" spans="1:8" hidden="1" x14ac:dyDescent="0.3"/>
    <row r="299" spans="1:8" hidden="1" x14ac:dyDescent="0.3"/>
    <row r="300" spans="1:8" hidden="1" x14ac:dyDescent="0.3"/>
    <row r="301" spans="1:8" ht="42" customHeight="1" x14ac:dyDescent="0.3"/>
    <row r="303" spans="1:8" ht="21" customHeight="1" x14ac:dyDescent="0.3">
      <c r="A303" s="3"/>
      <c r="B303" s="3"/>
      <c r="C303" s="7"/>
    </row>
    <row r="304" spans="1:8" x14ac:dyDescent="0.3">
      <c r="A304" s="3"/>
      <c r="B304" s="3"/>
    </row>
  </sheetData>
  <mergeCells count="146">
    <mergeCell ref="A273:A276"/>
    <mergeCell ref="B273:B276"/>
    <mergeCell ref="C273:C276"/>
    <mergeCell ref="A269:A272"/>
    <mergeCell ref="B269:B272"/>
    <mergeCell ref="C269:C272"/>
    <mergeCell ref="A181:A184"/>
    <mergeCell ref="B181:B184"/>
    <mergeCell ref="C181:C184"/>
    <mergeCell ref="A185:A188"/>
    <mergeCell ref="B185:B188"/>
    <mergeCell ref="C185:C188"/>
    <mergeCell ref="A261:A264"/>
    <mergeCell ref="B261:B264"/>
    <mergeCell ref="C261:C264"/>
    <mergeCell ref="A265:A268"/>
    <mergeCell ref="B265:B268"/>
    <mergeCell ref="C265:C268"/>
    <mergeCell ref="A253:A256"/>
    <mergeCell ref="B253:B256"/>
    <mergeCell ref="C253:C256"/>
    <mergeCell ref="A257:A260"/>
    <mergeCell ref="B257:B260"/>
    <mergeCell ref="C257:C260"/>
    <mergeCell ref="A245:A248"/>
    <mergeCell ref="B245:B248"/>
    <mergeCell ref="C245:C248"/>
    <mergeCell ref="A249:A252"/>
    <mergeCell ref="B249:B252"/>
    <mergeCell ref="C249:C252"/>
    <mergeCell ref="A237:A240"/>
    <mergeCell ref="B237:B240"/>
    <mergeCell ref="C237:C240"/>
    <mergeCell ref="A241:A244"/>
    <mergeCell ref="B241:B244"/>
    <mergeCell ref="C241:C244"/>
    <mergeCell ref="A229:A232"/>
    <mergeCell ref="B229:B232"/>
    <mergeCell ref="C229:C232"/>
    <mergeCell ref="A233:A236"/>
    <mergeCell ref="B233:B236"/>
    <mergeCell ref="C233:C236"/>
    <mergeCell ref="A221:A224"/>
    <mergeCell ref="B221:B224"/>
    <mergeCell ref="C221:C224"/>
    <mergeCell ref="A225:A228"/>
    <mergeCell ref="B225:B228"/>
    <mergeCell ref="C225:C228"/>
    <mergeCell ref="A213:A216"/>
    <mergeCell ref="B213:B216"/>
    <mergeCell ref="C213:C216"/>
    <mergeCell ref="A217:A220"/>
    <mergeCell ref="B217:B220"/>
    <mergeCell ref="C217:C220"/>
    <mergeCell ref="A205:A208"/>
    <mergeCell ref="B205:B208"/>
    <mergeCell ref="C205:C208"/>
    <mergeCell ref="A209:A212"/>
    <mergeCell ref="B209:B212"/>
    <mergeCell ref="C209:C212"/>
    <mergeCell ref="A197:A200"/>
    <mergeCell ref="B197:B200"/>
    <mergeCell ref="C197:C200"/>
    <mergeCell ref="A201:A204"/>
    <mergeCell ref="B201:B204"/>
    <mergeCell ref="C201:C204"/>
    <mergeCell ref="A189:A192"/>
    <mergeCell ref="B189:B192"/>
    <mergeCell ref="C189:C192"/>
    <mergeCell ref="A193:A196"/>
    <mergeCell ref="B193:B196"/>
    <mergeCell ref="C193:C196"/>
    <mergeCell ref="A173:A176"/>
    <mergeCell ref="B173:B176"/>
    <mergeCell ref="C173:C176"/>
    <mergeCell ref="A177:A180"/>
    <mergeCell ref="B177:B180"/>
    <mergeCell ref="C177:C180"/>
    <mergeCell ref="A152:A158"/>
    <mergeCell ref="C152:C158"/>
    <mergeCell ref="A159:A165"/>
    <mergeCell ref="C159:C165"/>
    <mergeCell ref="A166:A172"/>
    <mergeCell ref="C166:C172"/>
    <mergeCell ref="A131:A137"/>
    <mergeCell ref="C131:C137"/>
    <mergeCell ref="A138:A144"/>
    <mergeCell ref="B138:B141"/>
    <mergeCell ref="C138:C144"/>
    <mergeCell ref="A145:A151"/>
    <mergeCell ref="C145:C151"/>
    <mergeCell ref="A110:A116"/>
    <mergeCell ref="C110:C116"/>
    <mergeCell ref="A117:A123"/>
    <mergeCell ref="C117:C123"/>
    <mergeCell ref="A124:A130"/>
    <mergeCell ref="C124:C130"/>
    <mergeCell ref="A89:A95"/>
    <mergeCell ref="C89:C95"/>
    <mergeCell ref="A96:A102"/>
    <mergeCell ref="C96:C102"/>
    <mergeCell ref="A103:A109"/>
    <mergeCell ref="C103:C109"/>
    <mergeCell ref="A68:A74"/>
    <mergeCell ref="C68:C74"/>
    <mergeCell ref="A75:A81"/>
    <mergeCell ref="C75:C81"/>
    <mergeCell ref="A82:A88"/>
    <mergeCell ref="C82:C88"/>
    <mergeCell ref="J10:J11"/>
    <mergeCell ref="A47:A53"/>
    <mergeCell ref="C47:C53"/>
    <mergeCell ref="A54:A60"/>
    <mergeCell ref="C54:C60"/>
    <mergeCell ref="A61:A67"/>
    <mergeCell ref="C61:C67"/>
    <mergeCell ref="A26:A32"/>
    <mergeCell ref="C26:C32"/>
    <mergeCell ref="A33:A39"/>
    <mergeCell ref="C33:C39"/>
    <mergeCell ref="A40:A46"/>
    <mergeCell ref="C40:C46"/>
    <mergeCell ref="A277:A280"/>
    <mergeCell ref="B277:B280"/>
    <mergeCell ref="C277:C280"/>
    <mergeCell ref="J1:K1"/>
    <mergeCell ref="J2:M2"/>
    <mergeCell ref="A6:K6"/>
    <mergeCell ref="C7:I7"/>
    <mergeCell ref="A9:A11"/>
    <mergeCell ref="B9:B11"/>
    <mergeCell ref="C9:C11"/>
    <mergeCell ref="D9:D11"/>
    <mergeCell ref="E9:M9"/>
    <mergeCell ref="E10:E11"/>
    <mergeCell ref="L10:L11"/>
    <mergeCell ref="M10:M11"/>
    <mergeCell ref="K10:K11"/>
    <mergeCell ref="A12:A18"/>
    <mergeCell ref="C12:C18"/>
    <mergeCell ref="A19:A25"/>
    <mergeCell ref="C19:C25"/>
    <mergeCell ref="F10:F11"/>
    <mergeCell ref="G10:G11"/>
    <mergeCell ref="H10:H11"/>
    <mergeCell ref="I10:I11"/>
  </mergeCells>
  <pageMargins left="0.70866141732283472" right="0.70866141732283472" top="0.74803149606299213" bottom="0.74803149606299213" header="0.31496062992125984" footer="0.31496062992125984"/>
  <pageSetup paperSize="9" scale="45" fitToHeight="5" orientation="landscape" r:id="rId1"/>
  <rowBreaks count="5" manualBreakCount="5">
    <brk id="180" max="12" man="1"/>
    <brk id="200" max="12" man="1"/>
    <brk id="232" max="12" man="1"/>
    <brk id="256" max="12" man="1"/>
    <brk id="272"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3</vt:lpstr>
      <vt:lpstr>приложение 4</vt:lpstr>
      <vt:lpstr>'приложение 3'!Область_печати</vt:lpstr>
      <vt:lpstr>'приложение 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2024-03-19T06:31:42Z</dcterms:modified>
</cp:coreProperties>
</file>