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AFF5EE0-6213-4B9E-89AC-9758B61D33C4}" xr6:coauthVersionLast="45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3" sheetId="8" r:id="rId1"/>
    <sheet name="приложение 4" sheetId="6" r:id="rId2"/>
  </sheets>
  <externalReferences>
    <externalReference r:id="rId3"/>
  </externalReferences>
  <definedNames>
    <definedName name="_xlnm._FilterDatabase" localSheetId="1" hidden="1">'приложение 4'!$A$9:$K$232</definedName>
    <definedName name="_xlnm.Print_Area" localSheetId="0">'Приложение 3'!$A$1:$L$191</definedName>
    <definedName name="_xlnm.Print_Area" localSheetId="1">'приложение 4'!$A$1:$K$244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1" i="8" l="1"/>
  <c r="G191" i="8"/>
  <c r="H191" i="8"/>
  <c r="I191" i="8"/>
  <c r="J191" i="8"/>
  <c r="E191" i="8"/>
  <c r="E140" i="6"/>
  <c r="F141" i="6"/>
  <c r="G141" i="6"/>
  <c r="H141" i="6"/>
  <c r="I141" i="6"/>
  <c r="J141" i="6"/>
  <c r="F140" i="6"/>
  <c r="G140" i="6"/>
  <c r="H140" i="6"/>
  <c r="I140" i="6"/>
  <c r="J140" i="6"/>
  <c r="E141" i="6"/>
  <c r="F139" i="6"/>
  <c r="G139" i="6"/>
  <c r="H139" i="6"/>
  <c r="I139" i="6"/>
  <c r="J139" i="6"/>
  <c r="E139" i="6"/>
  <c r="K244" i="6"/>
  <c r="K242" i="6"/>
  <c r="K243" i="6"/>
  <c r="F241" i="6"/>
  <c r="G241" i="6"/>
  <c r="H241" i="6"/>
  <c r="I241" i="6"/>
  <c r="J241" i="6"/>
  <c r="E241" i="6"/>
  <c r="E192" i="6"/>
  <c r="K191" i="8" l="1"/>
  <c r="K241" i="6"/>
  <c r="E188" i="6"/>
  <c r="G187" i="6"/>
  <c r="F187" i="6"/>
  <c r="G183" i="6"/>
  <c r="F183" i="6"/>
  <c r="E183" i="6"/>
  <c r="E179" i="6"/>
  <c r="J190" i="8" l="1"/>
  <c r="I190" i="8"/>
  <c r="H190" i="8"/>
  <c r="G190" i="8"/>
  <c r="F190" i="8"/>
  <c r="E190" i="8"/>
  <c r="K190" i="8" s="1"/>
  <c r="J189" i="8"/>
  <c r="I189" i="8"/>
  <c r="H189" i="8"/>
  <c r="G189" i="8"/>
  <c r="F189" i="8"/>
  <c r="E189" i="8"/>
  <c r="K189" i="8" s="1"/>
  <c r="J188" i="8"/>
  <c r="I188" i="8"/>
  <c r="H188" i="8"/>
  <c r="G188" i="8"/>
  <c r="F188" i="8"/>
  <c r="E188" i="8"/>
  <c r="G187" i="8"/>
  <c r="F187" i="8"/>
  <c r="E187" i="8"/>
  <c r="K186" i="8"/>
  <c r="K185" i="8"/>
  <c r="K184" i="8"/>
  <c r="K183" i="8"/>
  <c r="G182" i="8"/>
  <c r="F182" i="8"/>
  <c r="E182" i="8"/>
  <c r="J181" i="8"/>
  <c r="I181" i="8"/>
  <c r="H181" i="8"/>
  <c r="G181" i="8"/>
  <c r="F181" i="8"/>
  <c r="E181" i="8"/>
  <c r="K181" i="8" s="1"/>
  <c r="J180" i="8"/>
  <c r="I180" i="8"/>
  <c r="H180" i="8"/>
  <c r="G180" i="8"/>
  <c r="F180" i="8"/>
  <c r="E180" i="8"/>
  <c r="G179" i="8"/>
  <c r="F179" i="8"/>
  <c r="E179" i="8"/>
  <c r="F178" i="8"/>
  <c r="E178" i="8"/>
  <c r="J177" i="8"/>
  <c r="I177" i="8"/>
  <c r="H177" i="8"/>
  <c r="G177" i="8"/>
  <c r="F177" i="8"/>
  <c r="E177" i="8"/>
  <c r="G176" i="8"/>
  <c r="F176" i="8"/>
  <c r="E176" i="8"/>
  <c r="E175" i="8"/>
  <c r="H174" i="8"/>
  <c r="G174" i="8"/>
  <c r="F174" i="8"/>
  <c r="E174" i="8"/>
  <c r="G173" i="8"/>
  <c r="E173" i="8"/>
  <c r="K172" i="8"/>
  <c r="K171" i="8"/>
  <c r="K170" i="8"/>
  <c r="K169" i="8"/>
  <c r="K168" i="8"/>
  <c r="K167" i="8"/>
  <c r="K166" i="8"/>
  <c r="K165" i="8"/>
  <c r="K164" i="8"/>
  <c r="K163" i="8"/>
  <c r="K162" i="8"/>
  <c r="K161" i="8"/>
  <c r="K160" i="8"/>
  <c r="K159" i="8"/>
  <c r="K158" i="8"/>
  <c r="K157" i="8"/>
  <c r="K156" i="8"/>
  <c r="K155" i="8"/>
  <c r="K154" i="8"/>
  <c r="K153" i="8"/>
  <c r="K152" i="8"/>
  <c r="K151" i="8"/>
  <c r="K150" i="8"/>
  <c r="K149" i="8"/>
  <c r="K148" i="8"/>
  <c r="K147" i="8"/>
  <c r="K146" i="8"/>
  <c r="K145" i="8"/>
  <c r="K144" i="8"/>
  <c r="K143" i="8"/>
  <c r="K142" i="8"/>
  <c r="K141" i="8"/>
  <c r="K140" i="8"/>
  <c r="K139" i="8"/>
  <c r="H136" i="8"/>
  <c r="H135" i="8"/>
  <c r="H134" i="8"/>
  <c r="G134" i="8"/>
  <c r="H133" i="8"/>
  <c r="H132" i="8"/>
  <c r="F131" i="8"/>
  <c r="G131" i="8" s="1"/>
  <c r="E131" i="8"/>
  <c r="H130" i="8"/>
  <c r="H129" i="8"/>
  <c r="H128" i="8"/>
  <c r="H127" i="8"/>
  <c r="G127" i="8"/>
  <c r="H126" i="8"/>
  <c r="H125" i="8"/>
  <c r="F124" i="8"/>
  <c r="E124" i="8"/>
  <c r="H124" i="8" s="1"/>
  <c r="H123" i="8"/>
  <c r="H122" i="8"/>
  <c r="H121" i="8"/>
  <c r="H120" i="8"/>
  <c r="G120" i="8"/>
  <c r="H119" i="8"/>
  <c r="H118" i="8"/>
  <c r="F117" i="8"/>
  <c r="E117" i="8"/>
  <c r="F116" i="8"/>
  <c r="F81" i="8" s="1"/>
  <c r="E116" i="8"/>
  <c r="F115" i="8"/>
  <c r="F80" i="8" s="1"/>
  <c r="E115" i="8"/>
  <c r="F114" i="8"/>
  <c r="F79" i="8" s="1"/>
  <c r="E114" i="8"/>
  <c r="E79" i="8" s="1"/>
  <c r="F113" i="8"/>
  <c r="E113" i="8"/>
  <c r="F112" i="8"/>
  <c r="E112" i="8"/>
  <c r="F111" i="8"/>
  <c r="F76" i="8" s="1"/>
  <c r="E111" i="8"/>
  <c r="H109" i="8"/>
  <c r="H108" i="8"/>
  <c r="H107" i="8"/>
  <c r="H106" i="8"/>
  <c r="G106" i="8"/>
  <c r="H105" i="8"/>
  <c r="H104" i="8"/>
  <c r="F103" i="8"/>
  <c r="E103" i="8"/>
  <c r="H102" i="8"/>
  <c r="H101" i="8"/>
  <c r="H100" i="8"/>
  <c r="H99" i="8"/>
  <c r="G99" i="8"/>
  <c r="H98" i="8"/>
  <c r="H97" i="8"/>
  <c r="F96" i="8"/>
  <c r="E96" i="8"/>
  <c r="F92" i="8"/>
  <c r="E92" i="8"/>
  <c r="F89" i="8"/>
  <c r="E89" i="8"/>
  <c r="H88" i="8"/>
  <c r="H87" i="8"/>
  <c r="H86" i="8"/>
  <c r="G86" i="8"/>
  <c r="H85" i="8"/>
  <c r="G85" i="8"/>
  <c r="H84" i="8"/>
  <c r="H83" i="8"/>
  <c r="F82" i="8"/>
  <c r="E82" i="8"/>
  <c r="E81" i="8"/>
  <c r="E80" i="8"/>
  <c r="F77" i="8"/>
  <c r="E76" i="8"/>
  <c r="H74" i="8"/>
  <c r="H73" i="8"/>
  <c r="H72" i="8"/>
  <c r="H71" i="8"/>
  <c r="H70" i="8"/>
  <c r="G70" i="8"/>
  <c r="H69" i="8"/>
  <c r="F68" i="8"/>
  <c r="E68" i="8"/>
  <c r="H67" i="8"/>
  <c r="H66" i="8"/>
  <c r="H65" i="8"/>
  <c r="G65" i="8"/>
  <c r="H64" i="8"/>
  <c r="H63" i="8"/>
  <c r="G63" i="8"/>
  <c r="H62" i="8"/>
  <c r="F61" i="8"/>
  <c r="G61" i="8" s="1"/>
  <c r="E61" i="8"/>
  <c r="H60" i="8"/>
  <c r="H59" i="8"/>
  <c r="H58" i="8"/>
  <c r="H57" i="8"/>
  <c r="H56" i="8"/>
  <c r="G56" i="8"/>
  <c r="H55" i="8"/>
  <c r="F54" i="8"/>
  <c r="E54" i="8"/>
  <c r="H54" i="8" s="1"/>
  <c r="H53" i="8"/>
  <c r="H52" i="8"/>
  <c r="H51" i="8"/>
  <c r="H50" i="8"/>
  <c r="H49" i="8"/>
  <c r="G49" i="8"/>
  <c r="H48" i="8"/>
  <c r="G48" i="8"/>
  <c r="F47" i="8"/>
  <c r="E47" i="8"/>
  <c r="H47" i="8" s="1"/>
  <c r="H46" i="8"/>
  <c r="H45" i="8"/>
  <c r="H44" i="8"/>
  <c r="H43" i="8"/>
  <c r="H42" i="8"/>
  <c r="G42" i="8"/>
  <c r="H41" i="8"/>
  <c r="G41" i="8"/>
  <c r="F40" i="8"/>
  <c r="E40" i="8"/>
  <c r="H40" i="8" s="1"/>
  <c r="H39" i="8"/>
  <c r="H38" i="8"/>
  <c r="H37" i="8"/>
  <c r="H36" i="8"/>
  <c r="H35" i="8"/>
  <c r="G35" i="8"/>
  <c r="H34" i="8"/>
  <c r="F33" i="8"/>
  <c r="H33" i="8" s="1"/>
  <c r="E33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E17" i="8"/>
  <c r="E13" i="8"/>
  <c r="C7" i="6"/>
  <c r="F13" i="8" l="1"/>
  <c r="H13" i="8"/>
  <c r="H76" i="8"/>
  <c r="F18" i="8"/>
  <c r="G18" i="8" s="1"/>
  <c r="H20" i="8"/>
  <c r="H21" i="8"/>
  <c r="H22" i="8"/>
  <c r="H24" i="8"/>
  <c r="H61" i="8"/>
  <c r="H68" i="8"/>
  <c r="H82" i="8"/>
  <c r="H89" i="8"/>
  <c r="H92" i="8"/>
  <c r="H96" i="8"/>
  <c r="G103" i="8"/>
  <c r="H111" i="8"/>
  <c r="H116" i="8"/>
  <c r="H117" i="8"/>
  <c r="K177" i="8"/>
  <c r="K180" i="8"/>
  <c r="G40" i="8"/>
  <c r="G47" i="8"/>
  <c r="G54" i="8"/>
  <c r="H81" i="8"/>
  <c r="F110" i="8"/>
  <c r="G13" i="8"/>
  <c r="E18" i="8"/>
  <c r="E19" i="8"/>
  <c r="G20" i="8"/>
  <c r="G21" i="8"/>
  <c r="H23" i="8"/>
  <c r="H25" i="8"/>
  <c r="H26" i="8"/>
  <c r="G68" i="8"/>
  <c r="G82" i="8"/>
  <c r="G89" i="8"/>
  <c r="F78" i="8"/>
  <c r="F75" i="8" s="1"/>
  <c r="G96" i="8"/>
  <c r="H103" i="8"/>
  <c r="H112" i="8"/>
  <c r="H113" i="8"/>
  <c r="G117" i="8"/>
  <c r="G124" i="8"/>
  <c r="H131" i="8"/>
  <c r="K188" i="8"/>
  <c r="G79" i="8"/>
  <c r="F15" i="8"/>
  <c r="H79" i="8"/>
  <c r="E16" i="8"/>
  <c r="H17" i="8"/>
  <c r="F17" i="8"/>
  <c r="G17" i="8" s="1"/>
  <c r="H80" i="8"/>
  <c r="G33" i="8"/>
  <c r="E138" i="8"/>
  <c r="E78" i="8"/>
  <c r="G92" i="8"/>
  <c r="E110" i="8"/>
  <c r="G113" i="8"/>
  <c r="H114" i="8"/>
  <c r="E12" i="8"/>
  <c r="F12" i="8"/>
  <c r="F14" i="8"/>
  <c r="F16" i="8"/>
  <c r="G16" i="8" s="1"/>
  <c r="F19" i="8"/>
  <c r="H115" i="8"/>
  <c r="E77" i="8"/>
  <c r="G12" i="8" l="1"/>
  <c r="H18" i="8"/>
  <c r="G19" i="8"/>
  <c r="H110" i="8"/>
  <c r="H12" i="8"/>
  <c r="H16" i="8"/>
  <c r="H19" i="8"/>
  <c r="H77" i="8"/>
  <c r="E75" i="8"/>
  <c r="E14" i="8"/>
  <c r="H14" i="8" s="1"/>
  <c r="H78" i="8"/>
  <c r="E15" i="8"/>
  <c r="H15" i="8" s="1"/>
  <c r="G110" i="8"/>
  <c r="G78" i="8"/>
  <c r="F180" i="6"/>
  <c r="F173" i="8" s="1"/>
  <c r="G14" i="8" l="1"/>
  <c r="H75" i="8"/>
  <c r="G75" i="8"/>
  <c r="G15" i="8"/>
  <c r="I187" i="6" l="1"/>
  <c r="J187" i="6" s="1"/>
  <c r="I184" i="6"/>
  <c r="I183" i="6"/>
  <c r="J183" i="6" s="1"/>
  <c r="G188" i="6"/>
  <c r="G175" i="8" s="1"/>
  <c r="F188" i="6"/>
  <c r="F175" i="8" s="1"/>
  <c r="F138" i="8" l="1"/>
  <c r="J184" i="6"/>
  <c r="J174" i="8" s="1"/>
  <c r="I174" i="8"/>
  <c r="H188" i="6"/>
  <c r="H180" i="6"/>
  <c r="H173" i="8" s="1"/>
  <c r="H192" i="6"/>
  <c r="H176" i="8" s="1"/>
  <c r="F199" i="6"/>
  <c r="G199" i="6" s="1"/>
  <c r="I199" i="6" s="1"/>
  <c r="J199" i="6" s="1"/>
  <c r="K228" i="6"/>
  <c r="J227" i="6"/>
  <c r="H226" i="6"/>
  <c r="I226" i="6" s="1"/>
  <c r="J226" i="6" s="1"/>
  <c r="F237" i="6"/>
  <c r="I179" i="6"/>
  <c r="J179" i="6" s="1"/>
  <c r="I188" i="6" l="1"/>
  <c r="H175" i="8"/>
  <c r="K174" i="8"/>
  <c r="I192" i="6"/>
  <c r="I176" i="8" s="1"/>
  <c r="I180" i="6"/>
  <c r="I173" i="8" s="1"/>
  <c r="H220" i="6"/>
  <c r="H182" i="8" s="1"/>
  <c r="F214" i="6"/>
  <c r="K240" i="6"/>
  <c r="K239" i="6"/>
  <c r="K238" i="6"/>
  <c r="G237" i="6"/>
  <c r="H237" i="6"/>
  <c r="I237" i="6"/>
  <c r="J237" i="6"/>
  <c r="E237" i="6"/>
  <c r="K226" i="6"/>
  <c r="K227" i="6"/>
  <c r="F225" i="6"/>
  <c r="G225" i="6"/>
  <c r="H225" i="6"/>
  <c r="I225" i="6"/>
  <c r="J225" i="6"/>
  <c r="E225" i="6"/>
  <c r="H223" i="6"/>
  <c r="I223" i="6" s="1"/>
  <c r="J223" i="6" s="1"/>
  <c r="H224" i="6"/>
  <c r="H187" i="8" s="1"/>
  <c r="H222" i="6"/>
  <c r="I222" i="6" s="1"/>
  <c r="J222" i="6" s="1"/>
  <c r="H207" i="6"/>
  <c r="I207" i="6" s="1"/>
  <c r="J207" i="6" s="1"/>
  <c r="H208" i="6"/>
  <c r="H179" i="8" s="1"/>
  <c r="H206" i="6"/>
  <c r="G178" i="8" l="1"/>
  <c r="J188" i="6"/>
  <c r="J175" i="8" s="1"/>
  <c r="I175" i="8"/>
  <c r="I224" i="6"/>
  <c r="I187" i="8" s="1"/>
  <c r="J180" i="6"/>
  <c r="J173" i="8" s="1"/>
  <c r="K173" i="8" s="1"/>
  <c r="J192" i="6"/>
  <c r="J176" i="8" s="1"/>
  <c r="K176" i="8" s="1"/>
  <c r="I206" i="6"/>
  <c r="I208" i="6"/>
  <c r="I179" i="8" s="1"/>
  <c r="G214" i="6"/>
  <c r="I220" i="6"/>
  <c r="I182" i="8" s="1"/>
  <c r="K225" i="6"/>
  <c r="K237" i="6"/>
  <c r="H178" i="8" l="1"/>
  <c r="H138" i="8" s="1"/>
  <c r="K140" i="6"/>
  <c r="G138" i="8"/>
  <c r="K175" i="8"/>
  <c r="H214" i="6"/>
  <c r="H213" i="6" s="1"/>
  <c r="J206" i="6"/>
  <c r="K206" i="6" s="1"/>
  <c r="I200" i="6"/>
  <c r="J220" i="6"/>
  <c r="J182" i="8" s="1"/>
  <c r="K182" i="8" s="1"/>
  <c r="J208" i="6"/>
  <c r="J179" i="8" s="1"/>
  <c r="K179" i="8" s="1"/>
  <c r="J224" i="6"/>
  <c r="J187" i="8" s="1"/>
  <c r="K187" i="8" s="1"/>
  <c r="E201" i="6"/>
  <c r="F201" i="6"/>
  <c r="G201" i="6"/>
  <c r="H201" i="6"/>
  <c r="I201" i="6"/>
  <c r="J201" i="6"/>
  <c r="F229" i="6"/>
  <c r="G229" i="6"/>
  <c r="H229" i="6"/>
  <c r="I229" i="6"/>
  <c r="J229" i="6"/>
  <c r="E229" i="6"/>
  <c r="F221" i="6"/>
  <c r="G221" i="6"/>
  <c r="H221" i="6"/>
  <c r="I221" i="6"/>
  <c r="E221" i="6"/>
  <c r="F217" i="6"/>
  <c r="G217" i="6"/>
  <c r="H217" i="6"/>
  <c r="I217" i="6"/>
  <c r="E217" i="6"/>
  <c r="F213" i="6"/>
  <c r="G213" i="6"/>
  <c r="E213" i="6"/>
  <c r="F209" i="6"/>
  <c r="G209" i="6"/>
  <c r="H209" i="6"/>
  <c r="I209" i="6"/>
  <c r="J209" i="6"/>
  <c r="E209" i="6"/>
  <c r="F205" i="6"/>
  <c r="G205" i="6"/>
  <c r="H205" i="6"/>
  <c r="I205" i="6"/>
  <c r="E205" i="6"/>
  <c r="F197" i="6"/>
  <c r="G197" i="6"/>
  <c r="H197" i="6"/>
  <c r="E197" i="6"/>
  <c r="F193" i="6"/>
  <c r="G193" i="6"/>
  <c r="H193" i="6"/>
  <c r="I193" i="6"/>
  <c r="J193" i="6"/>
  <c r="E193" i="6"/>
  <c r="F189" i="6"/>
  <c r="G189" i="6"/>
  <c r="H189" i="6"/>
  <c r="I189" i="6"/>
  <c r="J189" i="6"/>
  <c r="E189" i="6"/>
  <c r="F185" i="6"/>
  <c r="G185" i="6"/>
  <c r="H185" i="6"/>
  <c r="I185" i="6"/>
  <c r="E185" i="6"/>
  <c r="F181" i="6"/>
  <c r="G181" i="6"/>
  <c r="H181" i="6"/>
  <c r="I181" i="6"/>
  <c r="E181" i="6"/>
  <c r="F177" i="6"/>
  <c r="G177" i="6"/>
  <c r="H177" i="6"/>
  <c r="K146" i="6"/>
  <c r="K147" i="6"/>
  <c r="K148" i="6"/>
  <c r="K149" i="6"/>
  <c r="K150" i="6"/>
  <c r="K151" i="6"/>
  <c r="K153" i="6"/>
  <c r="K154" i="6"/>
  <c r="K155" i="6"/>
  <c r="K156" i="6"/>
  <c r="K157" i="6"/>
  <c r="K158" i="6"/>
  <c r="K160" i="6"/>
  <c r="K161" i="6"/>
  <c r="K162" i="6"/>
  <c r="K163" i="6"/>
  <c r="K164" i="6"/>
  <c r="K165" i="6"/>
  <c r="K167" i="6"/>
  <c r="K168" i="6"/>
  <c r="K169" i="6"/>
  <c r="K170" i="6"/>
  <c r="K171" i="6"/>
  <c r="K172" i="6"/>
  <c r="K174" i="6"/>
  <c r="K175" i="6"/>
  <c r="K176" i="6"/>
  <c r="K178" i="6"/>
  <c r="K179" i="6"/>
  <c r="K182" i="6"/>
  <c r="K183" i="6"/>
  <c r="K186" i="6"/>
  <c r="K187" i="6"/>
  <c r="K190" i="6"/>
  <c r="K191" i="6"/>
  <c r="K192" i="6"/>
  <c r="K194" i="6"/>
  <c r="K195" i="6"/>
  <c r="K196" i="6"/>
  <c r="K198" i="6"/>
  <c r="K199" i="6"/>
  <c r="K202" i="6"/>
  <c r="K203" i="6"/>
  <c r="K204" i="6"/>
  <c r="K207" i="6"/>
  <c r="K210" i="6"/>
  <c r="K211" i="6"/>
  <c r="K212" i="6"/>
  <c r="K215" i="6"/>
  <c r="K216" i="6"/>
  <c r="K218" i="6"/>
  <c r="K219" i="6"/>
  <c r="K222" i="6"/>
  <c r="K223" i="6"/>
  <c r="K230" i="6"/>
  <c r="K231" i="6"/>
  <c r="K232" i="6"/>
  <c r="E177" i="6"/>
  <c r="I178" i="8" l="1"/>
  <c r="J221" i="6"/>
  <c r="K220" i="6"/>
  <c r="J217" i="6"/>
  <c r="K217" i="6" s="1"/>
  <c r="K201" i="6"/>
  <c r="J200" i="6"/>
  <c r="I214" i="6"/>
  <c r="K209" i="6"/>
  <c r="K184" i="6"/>
  <c r="J181" i="6"/>
  <c r="K181" i="6" s="1"/>
  <c r="J185" i="6"/>
  <c r="K185" i="6" s="1"/>
  <c r="I177" i="6"/>
  <c r="K208" i="6"/>
  <c r="J205" i="6"/>
  <c r="K205" i="6" s="1"/>
  <c r="K188" i="6"/>
  <c r="H138" i="6"/>
  <c r="K180" i="6"/>
  <c r="J177" i="6"/>
  <c r="F138" i="6"/>
  <c r="I197" i="6"/>
  <c r="K193" i="6"/>
  <c r="K189" i="6"/>
  <c r="G138" i="6"/>
  <c r="K229" i="6"/>
  <c r="E138" i="6"/>
  <c r="K141" i="6" l="1"/>
  <c r="J178" i="8"/>
  <c r="J138" i="8" s="1"/>
  <c r="I138" i="8"/>
  <c r="K178" i="8"/>
  <c r="J214" i="6"/>
  <c r="I213" i="6"/>
  <c r="K214" i="6"/>
  <c r="K177" i="6"/>
  <c r="K221" i="6"/>
  <c r="K224" i="6"/>
  <c r="J197" i="6"/>
  <c r="K197" i="6" s="1"/>
  <c r="K200" i="6"/>
  <c r="I233" i="6"/>
  <c r="H233" i="6"/>
  <c r="G233" i="6"/>
  <c r="F233" i="6"/>
  <c r="E233" i="6"/>
  <c r="K138" i="8" l="1"/>
  <c r="I138" i="6"/>
  <c r="J213" i="6"/>
  <c r="K213" i="6" s="1"/>
  <c r="J138" i="6"/>
  <c r="K138" i="6" l="1"/>
  <c r="K139" i="6"/>
  <c r="J173" i="6" l="1"/>
  <c r="I173" i="6"/>
  <c r="H173" i="6"/>
  <c r="G173" i="6"/>
  <c r="F173" i="6"/>
  <c r="E173" i="6"/>
  <c r="I166" i="6"/>
  <c r="H166" i="6"/>
  <c r="G166" i="6"/>
  <c r="F166" i="6"/>
  <c r="E166" i="6"/>
  <c r="I159" i="6"/>
  <c r="H159" i="6"/>
  <c r="G159" i="6"/>
  <c r="F159" i="6"/>
  <c r="E159" i="6"/>
  <c r="I152" i="6"/>
  <c r="H152" i="6"/>
  <c r="G152" i="6"/>
  <c r="F152" i="6"/>
  <c r="E152" i="6"/>
  <c r="I145" i="6"/>
  <c r="H145" i="6"/>
  <c r="G145" i="6"/>
  <c r="F145" i="6"/>
  <c r="E145" i="6"/>
  <c r="F144" i="6"/>
  <c r="E144" i="6"/>
  <c r="K144" i="6" s="1"/>
  <c r="F143" i="6"/>
  <c r="E143" i="6"/>
  <c r="K143" i="6" s="1"/>
  <c r="F142" i="6"/>
  <c r="E142" i="6"/>
  <c r="K142" i="6" s="1"/>
  <c r="H136" i="6"/>
  <c r="H135" i="6"/>
  <c r="H134" i="6"/>
  <c r="G134" i="6"/>
  <c r="H133" i="6"/>
  <c r="H132" i="6"/>
  <c r="F131" i="6"/>
  <c r="E131" i="6"/>
  <c r="H130" i="6"/>
  <c r="H129" i="6"/>
  <c r="H128" i="6"/>
  <c r="H127" i="6"/>
  <c r="G127" i="6"/>
  <c r="H126" i="6"/>
  <c r="H125" i="6"/>
  <c r="F124" i="6"/>
  <c r="E124" i="6"/>
  <c r="H123" i="6"/>
  <c r="H122" i="6"/>
  <c r="H121" i="6"/>
  <c r="H120" i="6"/>
  <c r="G120" i="6"/>
  <c r="H119" i="6"/>
  <c r="H118" i="6"/>
  <c r="F117" i="6"/>
  <c r="E117" i="6"/>
  <c r="F116" i="6"/>
  <c r="E116" i="6"/>
  <c r="E81" i="6" s="1"/>
  <c r="F115" i="6"/>
  <c r="F80" i="6" s="1"/>
  <c r="E115" i="6"/>
  <c r="E80" i="6" s="1"/>
  <c r="F114" i="6"/>
  <c r="F79" i="6" s="1"/>
  <c r="E114" i="6"/>
  <c r="E79" i="6" s="1"/>
  <c r="F113" i="6"/>
  <c r="E113" i="6"/>
  <c r="F112" i="6"/>
  <c r="E112" i="6"/>
  <c r="E77" i="6" s="1"/>
  <c r="F111" i="6"/>
  <c r="F76" i="6" s="1"/>
  <c r="E111" i="6"/>
  <c r="E76" i="6" s="1"/>
  <c r="H109" i="6"/>
  <c r="H108" i="6"/>
  <c r="H107" i="6"/>
  <c r="H106" i="6"/>
  <c r="G106" i="6"/>
  <c r="H105" i="6"/>
  <c r="H104" i="6"/>
  <c r="F103" i="6"/>
  <c r="E103" i="6"/>
  <c r="H102" i="6"/>
  <c r="H101" i="6"/>
  <c r="H100" i="6"/>
  <c r="H99" i="6"/>
  <c r="G99" i="6"/>
  <c r="H98" i="6"/>
  <c r="H97" i="6"/>
  <c r="F96" i="6"/>
  <c r="E96" i="6"/>
  <c r="F92" i="6"/>
  <c r="E92" i="6"/>
  <c r="F89" i="6"/>
  <c r="E89" i="6"/>
  <c r="H88" i="6"/>
  <c r="H87" i="6"/>
  <c r="H86" i="6"/>
  <c r="G86" i="6"/>
  <c r="H85" i="6"/>
  <c r="G85" i="6"/>
  <c r="H84" i="6"/>
  <c r="H83" i="6"/>
  <c r="F82" i="6"/>
  <c r="E82" i="6"/>
  <c r="F81" i="6"/>
  <c r="H74" i="6"/>
  <c r="H73" i="6"/>
  <c r="H72" i="6"/>
  <c r="H71" i="6"/>
  <c r="H70" i="6"/>
  <c r="G70" i="6"/>
  <c r="H69" i="6"/>
  <c r="F68" i="6"/>
  <c r="E68" i="6"/>
  <c r="H67" i="6"/>
  <c r="H66" i="6"/>
  <c r="H65" i="6"/>
  <c r="G65" i="6"/>
  <c r="H64" i="6"/>
  <c r="H63" i="6"/>
  <c r="G63" i="6"/>
  <c r="H62" i="6"/>
  <c r="F61" i="6"/>
  <c r="E61" i="6"/>
  <c r="H60" i="6"/>
  <c r="H59" i="6"/>
  <c r="H58" i="6"/>
  <c r="H57" i="6"/>
  <c r="H56" i="6"/>
  <c r="G56" i="6"/>
  <c r="H55" i="6"/>
  <c r="F54" i="6"/>
  <c r="E54" i="6"/>
  <c r="H53" i="6"/>
  <c r="H52" i="6"/>
  <c r="H51" i="6"/>
  <c r="H50" i="6"/>
  <c r="H49" i="6"/>
  <c r="G49" i="6"/>
  <c r="H48" i="6"/>
  <c r="G48" i="6"/>
  <c r="F47" i="6"/>
  <c r="E47" i="6"/>
  <c r="H46" i="6"/>
  <c r="H45" i="6"/>
  <c r="H44" i="6"/>
  <c r="H43" i="6"/>
  <c r="H42" i="6"/>
  <c r="G42" i="6"/>
  <c r="H41" i="6"/>
  <c r="G41" i="6"/>
  <c r="F40" i="6"/>
  <c r="E40" i="6"/>
  <c r="H39" i="6"/>
  <c r="H38" i="6"/>
  <c r="H37" i="6"/>
  <c r="H36" i="6"/>
  <c r="H35" i="6"/>
  <c r="G35" i="6"/>
  <c r="H34" i="6"/>
  <c r="F33" i="6"/>
  <c r="E33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K152" i="6" l="1"/>
  <c r="K166" i="6"/>
  <c r="H33" i="6"/>
  <c r="H61" i="6"/>
  <c r="K145" i="6"/>
  <c r="K159" i="6"/>
  <c r="K173" i="6"/>
  <c r="F18" i="6"/>
  <c r="E78" i="6"/>
  <c r="E75" i="6" s="1"/>
  <c r="E18" i="6"/>
  <c r="G33" i="6"/>
  <c r="G68" i="6"/>
  <c r="H103" i="6"/>
  <c r="H20" i="6"/>
  <c r="H21" i="6"/>
  <c r="H26" i="6"/>
  <c r="H40" i="6"/>
  <c r="H47" i="6"/>
  <c r="H54" i="6"/>
  <c r="G61" i="6"/>
  <c r="H82" i="6"/>
  <c r="H89" i="6"/>
  <c r="H92" i="6"/>
  <c r="H96" i="6"/>
  <c r="G103" i="6"/>
  <c r="F78" i="6"/>
  <c r="F15" i="6" s="1"/>
  <c r="H124" i="6"/>
  <c r="G131" i="6"/>
  <c r="E17" i="6"/>
  <c r="E110" i="6"/>
  <c r="F110" i="6"/>
  <c r="F17" i="6"/>
  <c r="H22" i="6"/>
  <c r="H23" i="6"/>
  <c r="H80" i="6"/>
  <c r="H113" i="6"/>
  <c r="H76" i="6"/>
  <c r="E13" i="6"/>
  <c r="H79" i="6"/>
  <c r="G79" i="6"/>
  <c r="E16" i="6"/>
  <c r="G21" i="6"/>
  <c r="H24" i="6"/>
  <c r="G40" i="6"/>
  <c r="G54" i="6"/>
  <c r="G89" i="6"/>
  <c r="G96" i="6"/>
  <c r="H111" i="6"/>
  <c r="H114" i="6"/>
  <c r="E14" i="6"/>
  <c r="E19" i="6"/>
  <c r="G20" i="6"/>
  <c r="F19" i="6"/>
  <c r="F16" i="6"/>
  <c r="H25" i="6"/>
  <c r="G47" i="6"/>
  <c r="H68" i="6"/>
  <c r="F77" i="6"/>
  <c r="G82" i="6"/>
  <c r="G92" i="6"/>
  <c r="H112" i="6"/>
  <c r="G113" i="6"/>
  <c r="H115" i="6"/>
  <c r="H81" i="6"/>
  <c r="H116" i="6"/>
  <c r="G117" i="6"/>
  <c r="H117" i="6"/>
  <c r="G124" i="6"/>
  <c r="H131" i="6"/>
  <c r="H142" i="6"/>
  <c r="H143" i="6"/>
  <c r="H144" i="6"/>
  <c r="F13" i="6"/>
  <c r="G18" i="6" l="1"/>
  <c r="G19" i="6"/>
  <c r="E15" i="6"/>
  <c r="H15" i="6" s="1"/>
  <c r="H78" i="6"/>
  <c r="H17" i="6"/>
  <c r="G16" i="6"/>
  <c r="H18" i="6"/>
  <c r="G78" i="6"/>
  <c r="H110" i="6"/>
  <c r="G17" i="6"/>
  <c r="G110" i="6"/>
  <c r="F75" i="6"/>
  <c r="G75" i="6" s="1"/>
  <c r="F14" i="6"/>
  <c r="G14" i="6" s="1"/>
  <c r="H16" i="6"/>
  <c r="F12" i="6"/>
  <c r="G13" i="6"/>
  <c r="H19" i="6"/>
  <c r="H77" i="6"/>
  <c r="H13" i="6"/>
  <c r="E12" i="6"/>
  <c r="G15" i="6" l="1"/>
  <c r="H12" i="6"/>
  <c r="H75" i="6"/>
  <c r="G12" i="6"/>
  <c r="H14" i="6"/>
</calcChain>
</file>

<file path=xl/sharedStrings.xml><?xml version="1.0" encoding="utf-8"?>
<sst xmlns="http://schemas.openxmlformats.org/spreadsheetml/2006/main" count="573" uniqueCount="95">
  <si>
    <t>№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</si>
  <si>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</si>
  <si>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>Источники финансирования</t>
  </si>
  <si>
    <t>Всего расходов</t>
  </si>
  <si>
    <t>всего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</si>
  <si>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</si>
  <si>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</si>
  <si>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</si>
  <si>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</si>
  <si>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</si>
  <si>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</si>
  <si>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Муниципальная программа «Развитие агропромышленного комплекса» на 2014 – 2020 годы</t>
  </si>
  <si>
    <t>1</t>
  </si>
  <si>
    <t>Подпрограмма «Устойчивое развитие сельских территорий Вятскополянского района на период до 2020 года»</t>
  </si>
  <si>
    <t>2</t>
  </si>
  <si>
    <t>Ведомственная целевая программа «Обеспечение деятельности управления сельского хозяйства администрации Вятскополянского района в 2014-2016 годах»</t>
  </si>
  <si>
    <t>3</t>
  </si>
  <si>
    <t>Отдельное мероприятие                         « Стимулирование инвестиционной деятельности и инновационного развития агропромышленного комплекса»</t>
  </si>
  <si>
    <t>4</t>
  </si>
  <si>
    <t>Отдельное мероприятие « Креди-тование малых форм хозяйствова-ния, поддержка начинающих фер-меров»</t>
  </si>
  <si>
    <t>5</t>
  </si>
  <si>
    <t>Отдельное мероприятие «Обу-стройство и содержание бесхозяй-ных скотомогильников»</t>
  </si>
  <si>
    <t>6</t>
  </si>
  <si>
    <t>Отдельное мероприятие «Выделе-ние земельных участков из земель сельскохозяйственного назначения в счет невостребованных земельных долей»</t>
  </si>
  <si>
    <t>7</t>
  </si>
  <si>
    <t>Отдельное мероприятие «Предупреждение и ликвидация болезней животных и их лечение в части организации и проведения отлова, учета, содержания и использования безнадзорных домашних животных»</t>
  </si>
  <si>
    <t>Муниципальная программа «Управление муниципальным имуществом» на 2014 – 2018 годы</t>
  </si>
  <si>
    <t>Ведомственная целевая программа «Обеспечение деятельности управления земельно-имущественных отношений администрации Вятскополянского района» в 2014-2016 годах 1</t>
  </si>
  <si>
    <t>Отдельное мероприятие «Повышение эффективности использования муниципального имущества»</t>
  </si>
  <si>
    <t>2.1</t>
  </si>
  <si>
    <t>Предоставление муниципального имущества в аренду, пользование</t>
  </si>
  <si>
    <t>2.2</t>
  </si>
  <si>
    <t>Содержание и обслуживание имущества казны</t>
  </si>
  <si>
    <t>Отдельное мероприятие «Повышение эффективности управления земельными ресурсами»</t>
  </si>
  <si>
    <t>3.1</t>
  </si>
  <si>
    <t>Предоставление земельных участков в собственность и в аренду</t>
  </si>
  <si>
    <t>3.2</t>
  </si>
  <si>
    <t>Формирование земельных участков</t>
  </si>
  <si>
    <t>Ведомственная целевая программа «Общее образование в Вятскополянском  районе»</t>
  </si>
  <si>
    <t>Ведомственная целевая программа «Дошкольное образование в Вятскополянском районе»</t>
  </si>
  <si>
    <t xml:space="preserve">Ведомственная целевая программа «Дополнительное образование в Вятскополянском районе» </t>
  </si>
  <si>
    <t xml:space="preserve">Ведомственная целевая программа «Управление образованием в Вятскополянском районе» </t>
  </si>
  <si>
    <t>9</t>
  </si>
  <si>
    <t>10</t>
  </si>
  <si>
    <t>12</t>
  </si>
  <si>
    <t>16</t>
  </si>
  <si>
    <t>к муниципальной программе</t>
  </si>
  <si>
    <t>Статус</t>
  </si>
  <si>
    <t>Муниципальная программа</t>
  </si>
  <si>
    <t>Отдельное мероприятие</t>
  </si>
  <si>
    <t>«Обеспечение персонифицированного финансирования дополнительного образования детей»</t>
  </si>
  <si>
    <t>Оценка расходов  (тыс.рублей)</t>
  </si>
  <si>
    <t>Приложение 4</t>
  </si>
  <si>
    <t>Управление образования администрации Вятскополянского района</t>
  </si>
  <si>
    <t>Главный распорядитель бюджетных средств</t>
  </si>
  <si>
    <t>" Школьное инициативное бюджетирование"</t>
  </si>
  <si>
    <t>Расходы на реализацию муниципальной программы за счет средств бюджета Вятскополянского района</t>
  </si>
  <si>
    <t xml:space="preserve">итого            </t>
  </si>
  <si>
    <t xml:space="preserve">итого                 </t>
  </si>
  <si>
    <t>"Школьное инициативное бюджетирование"</t>
  </si>
  <si>
    <t>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средней общеобразовательной школе с.Слудка Вятскополянского района Кировской области»</t>
  </si>
  <si>
    <t>24</t>
  </si>
  <si>
    <t>2025</t>
  </si>
  <si>
    <t>2026</t>
  </si>
  <si>
    <t>2027</t>
  </si>
  <si>
    <t>2028</t>
  </si>
  <si>
    <t>2029</t>
  </si>
  <si>
    <t>"Общее образование в Вятскополянском районе"</t>
  </si>
  <si>
    <t>"Дошкольное образование в Вятскополянском районе"</t>
  </si>
  <si>
    <t xml:space="preserve"> «Дополнительное образование в Вятскополянском районе»</t>
  </si>
  <si>
    <t xml:space="preserve"> «Управление образованием в Вятскополянском районе»</t>
  </si>
  <si>
    <t xml:space="preserve"> 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</si>
  <si>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 xml:space="preserve"> «Дополниетльное образование в Вятскополянском районе»</t>
  </si>
  <si>
    <t xml:space="preserve">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</si>
  <si>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>Расходы  (тыс.рублей)</t>
  </si>
  <si>
    <t>2030</t>
  </si>
  <si>
    <t>8</t>
  </si>
  <si>
    <t>11</t>
  </si>
  <si>
    <t>Общее образование в Вятскополянском районе</t>
  </si>
  <si>
    <t>Приложение 3</t>
  </si>
  <si>
    <t>"Предоставление бесплатного горячего питания детям участников специальной военной операции"</t>
  </si>
  <si>
    <t>«Проведение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организациях»</t>
  </si>
  <si>
    <t>"Ежемесячное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</si>
  <si>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 xml:space="preserve"> «Развитие образования» на 2025-2030 годы</t>
  </si>
  <si>
    <t xml:space="preserve"> "Организация бесплатного  горячего питания, обучающихся, получающих  начальное общее образование в  муниципальных образовательных организациях"</t>
  </si>
  <si>
    <t>13</t>
  </si>
  <si>
    <t>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организаций"</t>
  </si>
  <si>
    <t>14</t>
  </si>
  <si>
    <t>"Реализация мероприятий по модернизации школьных систем образования"</t>
  </si>
  <si>
    <t xml:space="preserve"> «Организация отдыха и оздоровления детей в каникулярное время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пребыванием»</t>
  </si>
  <si>
    <t xml:space="preserve"> «Организация бесплатного  горячего питания, обучающихся, получающих  начальное общее образование в  муниципальных образовательных организациях»</t>
  </si>
  <si>
    <t>Прогнозная(справочная) оценка ресурсного обеспечения реализации муниципальной</t>
  </si>
  <si>
    <t xml:space="preserve">                      </t>
  </si>
  <si>
    <t>15</t>
  </si>
  <si>
    <t>"Освобождение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района муниципальную образовательную организацию, реализующую образовательную программу дошкольного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</si>
</sst>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left" wrapText="1"/>
    </xf>
    <xf numFmtId="16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lceva/Desktop/&#1056;&#1054;&#1054;_&#1084;&#1091;&#1085;.&#1087;&#1088;&#1086;&#1075;&#1088;&#1072;&#1084;&#1084;&#1072;%20&#1074;%20&#1085;&#1086;&#1074;&#1086;&#1081;%20&#1088;&#1077;&#1076;&#1072;&#1082;&#1094;&#1080;&#1080;%20&#1089;%20&#1080;&#1079;&#1084;&#1077;&#1085;&#1077;&#1085;&#1080;&#1103;&#1084;&#1080;/&#1052;&#1059;&#1053;&#1048;&#1062;&#1048;&#1055;&#1040;&#1051;&#1068;&#1053;&#1040;&#1071;%20&#1055;&#1056;&#1054;&#1043;&#1056;&#1040;&#1052;&#1052;&#1040;%20&#1085;&#1072;%202025-2030%20&#1075;.&#1075;_&#1054;&#1041;&#1056;&#1040;&#1047;&#1054;&#1042;&#1040;&#1053;&#1048;&#1045;_&#1053;&#1054;&#1042;&#1040;&#1071;/&#1057;&#1040;&#1052;&#1040;%20&#1055;&#1056;&#1054;&#1043;&#1056;&#1040;&#1052;&#1052;&#1040;/&#1087;&#1088;&#1080;&#1083;&#1086;&#1078;&#1077;&#1085;&#1080;&#1103;%20%203,4%20&#1082;%20&#1052;&#1055;_&#1085;&#1072;%202025-203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4"/>
    </sheetNames>
    <sheetDataSet>
      <sheetData sheetId="0" refreshError="1"/>
      <sheetData sheetId="1">
        <row r="6">
          <cell r="A6" t="str">
            <v xml:space="preserve">           Ресурсное обеспечение реализации муниципальной</v>
          </cell>
        </row>
        <row r="7">
          <cell r="C7" t="str">
            <v>программы за счет всех источников финансирования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D5968-FC60-4DE7-BB11-DA233D3F2E7F}">
  <sheetPr>
    <pageSetUpPr fitToPage="1"/>
  </sheetPr>
  <dimension ref="A1:L217"/>
  <sheetViews>
    <sheetView topLeftCell="B1" zoomScale="90" zoomScaleNormal="90" workbookViewId="0">
      <selection activeCell="K191" sqref="K191"/>
    </sheetView>
  </sheetViews>
  <sheetFormatPr defaultRowHeight="18.75" x14ac:dyDescent="0.3"/>
  <cols>
    <col min="1" max="1" width="6.5703125" style="1" customWidth="1"/>
    <col min="2" max="2" width="17.85546875" style="1" customWidth="1"/>
    <col min="3" max="3" width="60.7109375" style="2" customWidth="1"/>
    <col min="4" max="4" width="24.85546875" style="3" customWidth="1"/>
    <col min="5" max="5" width="16.140625" style="4" bestFit="1" customWidth="1"/>
    <col min="6" max="6" width="15.5703125" style="4" customWidth="1"/>
    <col min="7" max="7" width="17.42578125" style="4" customWidth="1"/>
    <col min="8" max="8" width="16.5703125" style="4" customWidth="1"/>
    <col min="9" max="9" width="16.140625" style="6" customWidth="1"/>
    <col min="10" max="10" width="15.85546875" style="6" customWidth="1"/>
    <col min="11" max="11" width="16.140625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x14ac:dyDescent="0.3">
      <c r="F1" s="5"/>
      <c r="G1" s="5"/>
      <c r="H1" s="5"/>
      <c r="J1" s="54" t="s">
        <v>79</v>
      </c>
      <c r="K1" s="54"/>
    </row>
    <row r="2" spans="1:12" x14ac:dyDescent="0.3">
      <c r="E2" s="8"/>
      <c r="F2" s="8"/>
      <c r="G2" s="8"/>
      <c r="H2" s="8"/>
      <c r="J2" s="54" t="s">
        <v>46</v>
      </c>
      <c r="K2" s="54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5" spans="1:12" ht="27" x14ac:dyDescent="0.25">
      <c r="C5" s="55" t="s">
        <v>56</v>
      </c>
      <c r="D5" s="55"/>
      <c r="E5" s="55"/>
      <c r="F5" s="55"/>
      <c r="G5" s="55"/>
      <c r="H5" s="55"/>
      <c r="I5" s="55"/>
      <c r="J5" s="55"/>
      <c r="K5" s="55"/>
    </row>
    <row r="6" spans="1:12" x14ac:dyDescent="0.3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2" x14ac:dyDescent="0.3">
      <c r="C7" s="56"/>
      <c r="D7" s="56"/>
      <c r="E7" s="56"/>
      <c r="F7" s="56"/>
      <c r="G7" s="56"/>
      <c r="H7" s="56"/>
      <c r="I7" s="56"/>
    </row>
    <row r="8" spans="1:12" x14ac:dyDescent="0.3">
      <c r="C8" s="10"/>
    </row>
    <row r="9" spans="1:12" ht="27.75" customHeight="1" x14ac:dyDescent="0.25">
      <c r="A9" s="42" t="s">
        <v>0</v>
      </c>
      <c r="B9" s="42" t="s">
        <v>47</v>
      </c>
      <c r="C9" s="48" t="s">
        <v>1</v>
      </c>
      <c r="D9" s="48" t="s">
        <v>54</v>
      </c>
      <c r="E9" s="51" t="s">
        <v>74</v>
      </c>
      <c r="F9" s="52"/>
      <c r="G9" s="52"/>
      <c r="H9" s="52"/>
      <c r="I9" s="52"/>
      <c r="J9" s="52"/>
      <c r="K9" s="53"/>
    </row>
    <row r="10" spans="1:12" s="12" customFormat="1" ht="26.25" customHeight="1" x14ac:dyDescent="0.25">
      <c r="A10" s="43"/>
      <c r="B10" s="43"/>
      <c r="C10" s="49"/>
      <c r="D10" s="49"/>
      <c r="E10" s="42" t="s">
        <v>62</v>
      </c>
      <c r="F10" s="42" t="s">
        <v>63</v>
      </c>
      <c r="G10" s="42" t="s">
        <v>64</v>
      </c>
      <c r="H10" s="42" t="s">
        <v>65</v>
      </c>
      <c r="I10" s="42" t="s">
        <v>66</v>
      </c>
      <c r="J10" s="42" t="s">
        <v>75</v>
      </c>
      <c r="K10" s="42" t="s">
        <v>57</v>
      </c>
      <c r="L10" s="11"/>
    </row>
    <row r="11" spans="1:12" s="2" customFormat="1" ht="96.75" customHeight="1" x14ac:dyDescent="0.25">
      <c r="A11" s="44"/>
      <c r="B11" s="44"/>
      <c r="C11" s="50"/>
      <c r="D11" s="50"/>
      <c r="E11" s="44"/>
      <c r="F11" s="44"/>
      <c r="G11" s="44"/>
      <c r="H11" s="44"/>
      <c r="I11" s="44"/>
      <c r="J11" s="44"/>
      <c r="K11" s="44"/>
      <c r="L11" s="11"/>
    </row>
    <row r="12" spans="1:12" s="2" customFormat="1" ht="15.75" hidden="1" customHeight="1" x14ac:dyDescent="0.25">
      <c r="A12" s="42"/>
      <c r="B12" s="13"/>
      <c r="C12" s="45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16"/>
      <c r="K12" s="16"/>
      <c r="L12" s="11"/>
    </row>
    <row r="13" spans="1:12" s="2" customFormat="1" ht="15.75" hidden="1" customHeight="1" x14ac:dyDescent="0.3">
      <c r="A13" s="43"/>
      <c r="B13" s="13"/>
      <c r="C13" s="46"/>
      <c r="D13" s="14" t="s">
        <v>5</v>
      </c>
      <c r="E13" s="15" t="e">
        <f>E20+E76+#REF!+#REF!+#REF!</f>
        <v>#REF!</v>
      </c>
      <c r="F13" s="15" t="e">
        <f>F20+F76+#REF!+#REF!+#REF!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43"/>
      <c r="B14" s="13"/>
      <c r="C14" s="46"/>
      <c r="D14" s="14" t="s">
        <v>6</v>
      </c>
      <c r="E14" s="15" t="e">
        <f>E21+E77+#REF!+#REF!+#REF!</f>
        <v>#REF!</v>
      </c>
      <c r="F14" s="15" t="e">
        <f>F21+F77+#REF!+#REF!+#REF!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43"/>
      <c r="B15" s="13"/>
      <c r="C15" s="46"/>
      <c r="D15" s="14" t="s">
        <v>7</v>
      </c>
      <c r="E15" s="15" t="e">
        <f>E22+E78+#REF!+#REF!+#REF!</f>
        <v>#REF!</v>
      </c>
      <c r="F15" s="15" t="e">
        <f>F22+F78+#REF!+#REF!+#REF!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43"/>
      <c r="B16" s="13"/>
      <c r="C16" s="46"/>
      <c r="D16" s="14" t="s">
        <v>8</v>
      </c>
      <c r="E16" s="15" t="e">
        <f>E23+E79+E139+#REF!+#REF!</f>
        <v>#REF!</v>
      </c>
      <c r="F16" s="15" t="e">
        <f>F23+F79+F139+#REF!+#REF!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43"/>
      <c r="B17" s="13"/>
      <c r="C17" s="46"/>
      <c r="D17" s="14" t="s">
        <v>9</v>
      </c>
      <c r="E17" s="15" t="e">
        <f>E24+E80+E140+#REF!+#REF!</f>
        <v>#REF!</v>
      </c>
      <c r="F17" s="15" t="e">
        <f>F24+F80+F140+#REF!+#REF!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44"/>
      <c r="B18" s="13"/>
      <c r="C18" s="47"/>
      <c r="D18" s="14" t="s">
        <v>10</v>
      </c>
      <c r="E18" s="15" t="e">
        <f>E25+E81+E141+#REF!+#REF!</f>
        <v>#REF!</v>
      </c>
      <c r="F18" s="15" t="e">
        <f>F25+F81+F141+#REF!+#REF!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42"/>
      <c r="B19" s="13"/>
      <c r="C19" s="45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43"/>
      <c r="B20" s="13"/>
      <c r="C20" s="46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43"/>
      <c r="B21" s="13"/>
      <c r="C21" s="46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43"/>
      <c r="B22" s="13"/>
      <c r="C22" s="46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43"/>
      <c r="B23" s="13"/>
      <c r="C23" s="46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43"/>
      <c r="B24" s="13"/>
      <c r="C24" s="46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44"/>
      <c r="B25" s="13"/>
      <c r="C25" s="47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42" t="s">
        <v>12</v>
      </c>
      <c r="B26" s="13"/>
      <c r="C26" s="45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43"/>
      <c r="B27" s="13"/>
      <c r="C27" s="46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43"/>
      <c r="B28" s="13"/>
      <c r="C28" s="46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43"/>
      <c r="B29" s="13"/>
      <c r="C29" s="46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43"/>
      <c r="B30" s="13"/>
      <c r="C30" s="46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43"/>
      <c r="B31" s="13"/>
      <c r="C31" s="46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44"/>
      <c r="B32" s="13"/>
      <c r="C32" s="47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42" t="s">
        <v>14</v>
      </c>
      <c r="B33" s="13"/>
      <c r="C33" s="45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43"/>
      <c r="B34" s="13"/>
      <c r="C34" s="46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43"/>
      <c r="B35" s="13"/>
      <c r="C35" s="46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43"/>
      <c r="B36" s="13"/>
      <c r="C36" s="46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43"/>
      <c r="B37" s="13"/>
      <c r="C37" s="46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43"/>
      <c r="B38" s="13"/>
      <c r="C38" s="46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44"/>
      <c r="B39" s="13"/>
      <c r="C39" s="47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42" t="s">
        <v>16</v>
      </c>
      <c r="B40" s="13"/>
      <c r="C40" s="45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43"/>
      <c r="B41" s="13"/>
      <c r="C41" s="46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43"/>
      <c r="B42" s="13"/>
      <c r="C42" s="46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43"/>
      <c r="B43" s="13"/>
      <c r="C43" s="46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43"/>
      <c r="B44" s="13"/>
      <c r="C44" s="46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43"/>
      <c r="B45" s="13"/>
      <c r="C45" s="46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44"/>
      <c r="B46" s="13"/>
      <c r="C46" s="47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42" t="s">
        <v>18</v>
      </c>
      <c r="B47" s="13"/>
      <c r="C47" s="45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43"/>
      <c r="B48" s="13"/>
      <c r="C48" s="46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43"/>
      <c r="B49" s="13"/>
      <c r="C49" s="46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43"/>
      <c r="B50" s="13"/>
      <c r="C50" s="46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43"/>
      <c r="B51" s="13"/>
      <c r="C51" s="46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43"/>
      <c r="B52" s="13"/>
      <c r="C52" s="46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44"/>
      <c r="B53" s="13"/>
      <c r="C53" s="47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42" t="s">
        <v>20</v>
      </c>
      <c r="B54" s="13"/>
      <c r="C54" s="45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43"/>
      <c r="B55" s="13"/>
      <c r="C55" s="46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43"/>
      <c r="B56" s="13"/>
      <c r="C56" s="46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43"/>
      <c r="B57" s="13"/>
      <c r="C57" s="46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43"/>
      <c r="B58" s="13"/>
      <c r="C58" s="46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43"/>
      <c r="B59" s="13"/>
      <c r="C59" s="46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44"/>
      <c r="B60" s="13"/>
      <c r="C60" s="47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42" t="s">
        <v>22</v>
      </c>
      <c r="B61" s="13"/>
      <c r="C61" s="45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43"/>
      <c r="B62" s="13"/>
      <c r="C62" s="46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43"/>
      <c r="B63" s="13"/>
      <c r="C63" s="46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43"/>
      <c r="B64" s="13"/>
      <c r="C64" s="46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43"/>
      <c r="B65" s="13"/>
      <c r="C65" s="46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43"/>
      <c r="B66" s="13"/>
      <c r="C66" s="46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44"/>
      <c r="B67" s="13"/>
      <c r="C67" s="47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42" t="s">
        <v>24</v>
      </c>
      <c r="B68" s="13"/>
      <c r="C68" s="45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43"/>
      <c r="B69" s="13"/>
      <c r="C69" s="46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43"/>
      <c r="B70" s="13"/>
      <c r="C70" s="46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43"/>
      <c r="B71" s="13"/>
      <c r="C71" s="46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43"/>
      <c r="B72" s="13"/>
      <c r="C72" s="46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43"/>
      <c r="B73" s="13"/>
      <c r="C73" s="46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44"/>
      <c r="B74" s="13"/>
      <c r="C74" s="47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42"/>
      <c r="B75" s="13"/>
      <c r="C75" s="45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43"/>
      <c r="B76" s="13"/>
      <c r="C76" s="46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43"/>
      <c r="B77" s="13"/>
      <c r="C77" s="46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43"/>
      <c r="B78" s="13"/>
      <c r="C78" s="46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43"/>
      <c r="B79" s="13"/>
      <c r="C79" s="46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43"/>
      <c r="B80" s="13"/>
      <c r="C80" s="46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44"/>
      <c r="B81" s="13"/>
      <c r="C81" s="47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42" t="s">
        <v>12</v>
      </c>
      <c r="B82" s="13"/>
      <c r="C82" s="45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43"/>
      <c r="B83" s="13"/>
      <c r="C83" s="46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43"/>
      <c r="B84" s="13"/>
      <c r="C84" s="46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43"/>
      <c r="B85" s="13"/>
      <c r="C85" s="46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43"/>
      <c r="B86" s="13"/>
      <c r="C86" s="46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43"/>
      <c r="B87" s="13"/>
      <c r="C87" s="46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44"/>
      <c r="B88" s="13"/>
      <c r="C88" s="47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42" t="s">
        <v>14</v>
      </c>
      <c r="B89" s="13"/>
      <c r="C89" s="45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43"/>
      <c r="B90" s="13"/>
      <c r="C90" s="46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43"/>
      <c r="B91" s="13"/>
      <c r="C91" s="46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43"/>
      <c r="B92" s="13"/>
      <c r="C92" s="46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36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43"/>
      <c r="B93" s="13"/>
      <c r="C93" s="46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43"/>
      <c r="B94" s="13"/>
      <c r="C94" s="46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44"/>
      <c r="B95" s="13"/>
      <c r="C95" s="47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42" t="s">
        <v>29</v>
      </c>
      <c r="B96" s="13"/>
      <c r="C96" s="45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43"/>
      <c r="B97" s="13"/>
      <c r="C97" s="46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43"/>
      <c r="B98" s="13"/>
      <c r="C98" s="46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43"/>
      <c r="B99" s="13"/>
      <c r="C99" s="46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43"/>
      <c r="B100" s="13"/>
      <c r="C100" s="46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43"/>
      <c r="B101" s="13"/>
      <c r="C101" s="46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44"/>
      <c r="B102" s="13"/>
      <c r="C102" s="47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42" t="s">
        <v>31</v>
      </c>
      <c r="B103" s="13"/>
      <c r="C103" s="45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43"/>
      <c r="B104" s="13"/>
      <c r="C104" s="46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43"/>
      <c r="B105" s="13"/>
      <c r="C105" s="46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43"/>
      <c r="B106" s="13"/>
      <c r="C106" s="46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43"/>
      <c r="B107" s="13"/>
      <c r="C107" s="46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43"/>
      <c r="B108" s="13"/>
      <c r="C108" s="46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44"/>
      <c r="B109" s="13"/>
      <c r="C109" s="47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42" t="s">
        <v>16</v>
      </c>
      <c r="B110" s="13"/>
      <c r="C110" s="45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43"/>
      <c r="B111" s="13"/>
      <c r="C111" s="46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43"/>
      <c r="B112" s="13"/>
      <c r="C112" s="46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43"/>
      <c r="B113" s="13"/>
      <c r="C113" s="46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43"/>
      <c r="B114" s="13"/>
      <c r="C114" s="46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43"/>
      <c r="B115" s="13"/>
      <c r="C115" s="46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44"/>
      <c r="B116" s="13"/>
      <c r="C116" s="47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42" t="s">
        <v>34</v>
      </c>
      <c r="B117" s="13"/>
      <c r="C117" s="45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43"/>
      <c r="B118" s="13"/>
      <c r="C118" s="46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43"/>
      <c r="B119" s="13"/>
      <c r="C119" s="46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43"/>
      <c r="B120" s="13"/>
      <c r="C120" s="46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43"/>
      <c r="B121" s="13"/>
      <c r="C121" s="46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43"/>
      <c r="B122" s="13"/>
      <c r="C122" s="46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44"/>
      <c r="B123" s="13"/>
      <c r="C123" s="47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42" t="s">
        <v>36</v>
      </c>
      <c r="B124" s="13"/>
      <c r="C124" s="45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43"/>
      <c r="B125" s="13"/>
      <c r="C125" s="46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43"/>
      <c r="B126" s="13"/>
      <c r="C126" s="46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43"/>
      <c r="B127" s="13"/>
      <c r="C127" s="46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43"/>
      <c r="B128" s="13"/>
      <c r="C128" s="46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43"/>
      <c r="B129" s="13"/>
      <c r="C129" s="46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44"/>
      <c r="B130" s="13"/>
      <c r="C130" s="47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42"/>
      <c r="B131" s="13"/>
      <c r="C131" s="45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43"/>
      <c r="B132" s="13"/>
      <c r="C132" s="46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43"/>
      <c r="B133" s="13"/>
      <c r="C133" s="46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43"/>
      <c r="B134" s="13"/>
      <c r="C134" s="46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43"/>
      <c r="B135" s="13"/>
      <c r="C135" s="46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43"/>
      <c r="B136" s="13"/>
      <c r="C136" s="46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44"/>
      <c r="B137" s="13"/>
      <c r="C137" s="47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113.25" customHeight="1" x14ac:dyDescent="0.25">
      <c r="A138" s="42"/>
      <c r="B138" s="13" t="s">
        <v>48</v>
      </c>
      <c r="C138" s="45" t="s">
        <v>83</v>
      </c>
      <c r="D138" s="18" t="s">
        <v>53</v>
      </c>
      <c r="E138" s="19">
        <f t="shared" ref="E138:J138" si="7">E173+E174+E175+E176+E177+E178+E179+E180+E181+E182+E187+E188+E189+E190</f>
        <v>118421.09300000001</v>
      </c>
      <c r="F138" s="19">
        <f t="shared" si="7"/>
        <v>110730.79500000001</v>
      </c>
      <c r="G138" s="19">
        <f t="shared" si="7"/>
        <v>115489.595</v>
      </c>
      <c r="H138" s="19">
        <f t="shared" si="7"/>
        <v>114736.69</v>
      </c>
      <c r="I138" s="19">
        <f t="shared" si="7"/>
        <v>114736.69</v>
      </c>
      <c r="J138" s="19">
        <f t="shared" si="7"/>
        <v>114736.69</v>
      </c>
      <c r="K138" s="19">
        <f>SUM(E138:J138)</f>
        <v>688851.55300000007</v>
      </c>
      <c r="L138" s="20"/>
    </row>
    <row r="139" spans="1:12" s="2" customFormat="1" ht="135" hidden="1" customHeight="1" x14ac:dyDescent="0.25">
      <c r="A139" s="43"/>
      <c r="B139" s="13"/>
      <c r="C139" s="46"/>
      <c r="D139" s="14"/>
      <c r="E139" s="15"/>
      <c r="F139" s="15"/>
      <c r="G139" s="15"/>
      <c r="H139" s="15"/>
      <c r="I139" s="15"/>
      <c r="J139" s="15"/>
      <c r="K139" s="19">
        <f t="shared" ref="K139:K189" si="8">SUM(E139:J139)</f>
        <v>0</v>
      </c>
      <c r="L139" s="11"/>
    </row>
    <row r="140" spans="1:12" s="2" customFormat="1" ht="135" hidden="1" customHeight="1" x14ac:dyDescent="0.25">
      <c r="A140" s="43"/>
      <c r="B140" s="13"/>
      <c r="C140" s="46"/>
      <c r="D140" s="14"/>
      <c r="E140" s="15"/>
      <c r="F140" s="15"/>
      <c r="G140" s="15"/>
      <c r="H140" s="15"/>
      <c r="I140" s="15"/>
      <c r="J140" s="15"/>
      <c r="K140" s="19">
        <f t="shared" si="8"/>
        <v>0</v>
      </c>
      <c r="L140" s="11"/>
    </row>
    <row r="141" spans="1:12" s="2" customFormat="1" ht="135" hidden="1" customHeight="1" x14ac:dyDescent="0.25">
      <c r="A141" s="44"/>
      <c r="B141" s="13"/>
      <c r="C141" s="47"/>
      <c r="D141" s="14"/>
      <c r="E141" s="15"/>
      <c r="F141" s="15"/>
      <c r="G141" s="15"/>
      <c r="H141" s="15"/>
      <c r="I141" s="15"/>
      <c r="J141" s="15"/>
      <c r="K141" s="19">
        <f t="shared" si="8"/>
        <v>0</v>
      </c>
      <c r="L141" s="11"/>
    </row>
    <row r="142" spans="1:12" s="21" customFormat="1" ht="135" hidden="1" customHeight="1" x14ac:dyDescent="0.25">
      <c r="A142" s="42" t="s">
        <v>12</v>
      </c>
      <c r="B142" s="13"/>
      <c r="C142" s="45" t="s">
        <v>38</v>
      </c>
      <c r="D142" s="22"/>
      <c r="E142" s="19"/>
      <c r="F142" s="19"/>
      <c r="G142" s="19"/>
      <c r="H142" s="19"/>
      <c r="I142" s="19"/>
      <c r="J142" s="19"/>
      <c r="K142" s="19">
        <f t="shared" si="8"/>
        <v>0</v>
      </c>
      <c r="L142" s="20"/>
    </row>
    <row r="143" spans="1:12" s="2" customFormat="1" ht="135" hidden="1" customHeight="1" x14ac:dyDescent="0.25">
      <c r="A143" s="43"/>
      <c r="B143" s="13"/>
      <c r="C143" s="46"/>
      <c r="D143" s="14"/>
      <c r="E143" s="15"/>
      <c r="F143" s="15"/>
      <c r="G143" s="15"/>
      <c r="H143" s="15"/>
      <c r="I143" s="15"/>
      <c r="J143" s="15"/>
      <c r="K143" s="19">
        <f t="shared" si="8"/>
        <v>0</v>
      </c>
      <c r="L143" s="11"/>
    </row>
    <row r="144" spans="1:12" s="2" customFormat="1" ht="135" hidden="1" customHeight="1" x14ac:dyDescent="0.25">
      <c r="A144" s="43"/>
      <c r="B144" s="13"/>
      <c r="C144" s="46"/>
      <c r="D144" s="14"/>
      <c r="E144" s="15"/>
      <c r="F144" s="15"/>
      <c r="G144" s="15"/>
      <c r="H144" s="15"/>
      <c r="I144" s="15"/>
      <c r="J144" s="15"/>
      <c r="K144" s="19">
        <f t="shared" si="8"/>
        <v>0</v>
      </c>
      <c r="L144" s="11"/>
    </row>
    <row r="145" spans="1:12" s="2" customFormat="1" ht="135" hidden="1" customHeight="1" x14ac:dyDescent="0.25">
      <c r="A145" s="43"/>
      <c r="B145" s="13"/>
      <c r="C145" s="46"/>
      <c r="D145" s="14"/>
      <c r="E145" s="15"/>
      <c r="F145" s="15"/>
      <c r="G145" s="15"/>
      <c r="H145" s="15"/>
      <c r="I145" s="15"/>
      <c r="J145" s="15"/>
      <c r="K145" s="19">
        <f t="shared" si="8"/>
        <v>0</v>
      </c>
      <c r="L145" s="11"/>
    </row>
    <row r="146" spans="1:12" s="2" customFormat="1" ht="135" hidden="1" customHeight="1" x14ac:dyDescent="0.25">
      <c r="A146" s="43"/>
      <c r="B146" s="13"/>
      <c r="C146" s="46"/>
      <c r="D146" s="14"/>
      <c r="E146" s="15"/>
      <c r="F146" s="15"/>
      <c r="G146" s="15"/>
      <c r="H146" s="15"/>
      <c r="I146" s="15"/>
      <c r="J146" s="15"/>
      <c r="K146" s="19">
        <f t="shared" si="8"/>
        <v>0</v>
      </c>
      <c r="L146" s="11"/>
    </row>
    <row r="147" spans="1:12" s="2" customFormat="1" ht="135" hidden="1" customHeight="1" x14ac:dyDescent="0.25">
      <c r="A147" s="43"/>
      <c r="B147" s="13"/>
      <c r="C147" s="46"/>
      <c r="D147" s="14"/>
      <c r="E147" s="15"/>
      <c r="F147" s="15"/>
      <c r="G147" s="15"/>
      <c r="H147" s="15"/>
      <c r="I147" s="15"/>
      <c r="J147" s="15"/>
      <c r="K147" s="19">
        <f t="shared" si="8"/>
        <v>0</v>
      </c>
      <c r="L147" s="11"/>
    </row>
    <row r="148" spans="1:12" s="2" customFormat="1" ht="135" hidden="1" customHeight="1" x14ac:dyDescent="0.25">
      <c r="A148" s="44"/>
      <c r="B148" s="13"/>
      <c r="C148" s="47"/>
      <c r="D148" s="14"/>
      <c r="E148" s="15"/>
      <c r="F148" s="15"/>
      <c r="G148" s="15"/>
      <c r="H148" s="15"/>
      <c r="I148" s="15"/>
      <c r="J148" s="15"/>
      <c r="K148" s="19">
        <f t="shared" si="8"/>
        <v>0</v>
      </c>
      <c r="L148" s="11"/>
    </row>
    <row r="149" spans="1:12" s="21" customFormat="1" ht="135" hidden="1" customHeight="1" x14ac:dyDescent="0.25">
      <c r="A149" s="42" t="s">
        <v>14</v>
      </c>
      <c r="B149" s="13"/>
      <c r="C149" s="45" t="s">
        <v>39</v>
      </c>
      <c r="D149" s="22"/>
      <c r="E149" s="19"/>
      <c r="F149" s="19"/>
      <c r="G149" s="19"/>
      <c r="H149" s="19"/>
      <c r="I149" s="19"/>
      <c r="J149" s="19"/>
      <c r="K149" s="19">
        <f t="shared" si="8"/>
        <v>0</v>
      </c>
      <c r="L149" s="20"/>
    </row>
    <row r="150" spans="1:12" s="2" customFormat="1" ht="135" hidden="1" customHeight="1" x14ac:dyDescent="0.25">
      <c r="A150" s="43"/>
      <c r="B150" s="13"/>
      <c r="C150" s="46"/>
      <c r="D150" s="14"/>
      <c r="E150" s="15"/>
      <c r="F150" s="15"/>
      <c r="G150" s="15"/>
      <c r="H150" s="15"/>
      <c r="I150" s="15"/>
      <c r="J150" s="15"/>
      <c r="K150" s="19">
        <f t="shared" si="8"/>
        <v>0</v>
      </c>
      <c r="L150" s="11"/>
    </row>
    <row r="151" spans="1:12" s="2" customFormat="1" ht="135" hidden="1" customHeight="1" x14ac:dyDescent="0.25">
      <c r="A151" s="43"/>
      <c r="B151" s="13"/>
      <c r="C151" s="46"/>
      <c r="D151" s="14"/>
      <c r="E151" s="15"/>
      <c r="F151" s="15"/>
      <c r="G151" s="15"/>
      <c r="H151" s="15"/>
      <c r="I151" s="15"/>
      <c r="J151" s="15"/>
      <c r="K151" s="19">
        <f t="shared" si="8"/>
        <v>0</v>
      </c>
      <c r="L151" s="11"/>
    </row>
    <row r="152" spans="1:12" s="2" customFormat="1" ht="135" hidden="1" customHeight="1" x14ac:dyDescent="0.25">
      <c r="A152" s="43"/>
      <c r="B152" s="13"/>
      <c r="C152" s="46"/>
      <c r="D152" s="14"/>
      <c r="E152" s="15"/>
      <c r="F152" s="15"/>
      <c r="G152" s="15"/>
      <c r="H152" s="15"/>
      <c r="I152" s="15"/>
      <c r="J152" s="15"/>
      <c r="K152" s="19">
        <f t="shared" si="8"/>
        <v>0</v>
      </c>
      <c r="L152" s="11"/>
    </row>
    <row r="153" spans="1:12" s="2" customFormat="1" ht="135" hidden="1" customHeight="1" x14ac:dyDescent="0.25">
      <c r="A153" s="43"/>
      <c r="B153" s="13"/>
      <c r="C153" s="46"/>
      <c r="D153" s="14"/>
      <c r="E153" s="15"/>
      <c r="F153" s="15"/>
      <c r="G153" s="15"/>
      <c r="H153" s="15"/>
      <c r="I153" s="15"/>
      <c r="J153" s="15"/>
      <c r="K153" s="19">
        <f t="shared" si="8"/>
        <v>0</v>
      </c>
      <c r="L153" s="11"/>
    </row>
    <row r="154" spans="1:12" s="2" customFormat="1" ht="135" hidden="1" customHeight="1" x14ac:dyDescent="0.25">
      <c r="A154" s="43"/>
      <c r="B154" s="13"/>
      <c r="C154" s="46"/>
      <c r="D154" s="14"/>
      <c r="E154" s="15"/>
      <c r="F154" s="15"/>
      <c r="G154" s="15"/>
      <c r="H154" s="15"/>
      <c r="I154" s="15"/>
      <c r="J154" s="15"/>
      <c r="K154" s="19">
        <f t="shared" si="8"/>
        <v>0</v>
      </c>
      <c r="L154" s="11"/>
    </row>
    <row r="155" spans="1:12" s="2" customFormat="1" ht="135" hidden="1" customHeight="1" x14ac:dyDescent="0.25">
      <c r="A155" s="44"/>
      <c r="B155" s="13"/>
      <c r="C155" s="47"/>
      <c r="D155" s="14"/>
      <c r="E155" s="15"/>
      <c r="F155" s="15"/>
      <c r="G155" s="15"/>
      <c r="H155" s="15"/>
      <c r="I155" s="15"/>
      <c r="J155" s="15"/>
      <c r="K155" s="19">
        <f t="shared" si="8"/>
        <v>0</v>
      </c>
      <c r="L155" s="11"/>
    </row>
    <row r="156" spans="1:12" s="21" customFormat="1" ht="135" hidden="1" customHeight="1" x14ac:dyDescent="0.25">
      <c r="A156" s="42" t="s">
        <v>16</v>
      </c>
      <c r="B156" s="13"/>
      <c r="C156" s="45" t="s">
        <v>40</v>
      </c>
      <c r="D156" s="22"/>
      <c r="E156" s="19"/>
      <c r="F156" s="19"/>
      <c r="G156" s="19"/>
      <c r="H156" s="19"/>
      <c r="I156" s="19"/>
      <c r="J156" s="19"/>
      <c r="K156" s="19">
        <f t="shared" si="8"/>
        <v>0</v>
      </c>
      <c r="L156" s="20"/>
    </row>
    <row r="157" spans="1:12" s="2" customFormat="1" ht="135" hidden="1" customHeight="1" x14ac:dyDescent="0.25">
      <c r="A157" s="43"/>
      <c r="B157" s="13"/>
      <c r="C157" s="46"/>
      <c r="D157" s="14"/>
      <c r="E157" s="15"/>
      <c r="F157" s="15"/>
      <c r="G157" s="15"/>
      <c r="H157" s="15"/>
      <c r="I157" s="15"/>
      <c r="J157" s="15"/>
      <c r="K157" s="19">
        <f t="shared" si="8"/>
        <v>0</v>
      </c>
      <c r="L157" s="11"/>
    </row>
    <row r="158" spans="1:12" s="2" customFormat="1" ht="135" hidden="1" customHeight="1" x14ac:dyDescent="0.25">
      <c r="A158" s="43"/>
      <c r="B158" s="13"/>
      <c r="C158" s="46"/>
      <c r="D158" s="14"/>
      <c r="E158" s="15"/>
      <c r="F158" s="15"/>
      <c r="G158" s="15"/>
      <c r="H158" s="15"/>
      <c r="I158" s="15"/>
      <c r="J158" s="15"/>
      <c r="K158" s="19">
        <f t="shared" si="8"/>
        <v>0</v>
      </c>
      <c r="L158" s="11"/>
    </row>
    <row r="159" spans="1:12" s="2" customFormat="1" ht="135" hidden="1" customHeight="1" x14ac:dyDescent="0.25">
      <c r="A159" s="43"/>
      <c r="B159" s="13"/>
      <c r="C159" s="46"/>
      <c r="D159" s="14"/>
      <c r="E159" s="15"/>
      <c r="F159" s="15"/>
      <c r="G159" s="15"/>
      <c r="H159" s="15"/>
      <c r="I159" s="15"/>
      <c r="J159" s="15"/>
      <c r="K159" s="19">
        <f t="shared" si="8"/>
        <v>0</v>
      </c>
      <c r="L159" s="11"/>
    </row>
    <row r="160" spans="1:12" s="2" customFormat="1" ht="135" hidden="1" customHeight="1" x14ac:dyDescent="0.25">
      <c r="A160" s="43"/>
      <c r="B160" s="13"/>
      <c r="C160" s="46"/>
      <c r="D160" s="14"/>
      <c r="E160" s="15"/>
      <c r="F160" s="15"/>
      <c r="G160" s="15"/>
      <c r="H160" s="15"/>
      <c r="I160" s="15"/>
      <c r="J160" s="15"/>
      <c r="K160" s="19">
        <f t="shared" si="8"/>
        <v>0</v>
      </c>
      <c r="L160" s="11"/>
    </row>
    <row r="161" spans="1:12" s="2" customFormat="1" ht="135" hidden="1" customHeight="1" x14ac:dyDescent="0.25">
      <c r="A161" s="43"/>
      <c r="B161" s="13"/>
      <c r="C161" s="46"/>
      <c r="D161" s="14"/>
      <c r="E161" s="15"/>
      <c r="F161" s="15"/>
      <c r="G161" s="15"/>
      <c r="H161" s="15"/>
      <c r="I161" s="15"/>
      <c r="J161" s="15"/>
      <c r="K161" s="19">
        <f t="shared" si="8"/>
        <v>0</v>
      </c>
      <c r="L161" s="11"/>
    </row>
    <row r="162" spans="1:12" s="2" customFormat="1" ht="135" hidden="1" customHeight="1" x14ac:dyDescent="0.25">
      <c r="A162" s="44"/>
      <c r="B162" s="13"/>
      <c r="C162" s="47"/>
      <c r="D162" s="14"/>
      <c r="E162" s="15"/>
      <c r="F162" s="15"/>
      <c r="G162" s="15"/>
      <c r="H162" s="15"/>
      <c r="I162" s="15"/>
      <c r="J162" s="15"/>
      <c r="K162" s="19">
        <f t="shared" si="8"/>
        <v>0</v>
      </c>
      <c r="L162" s="11"/>
    </row>
    <row r="163" spans="1:12" s="21" customFormat="1" ht="135" hidden="1" customHeight="1" x14ac:dyDescent="0.25">
      <c r="A163" s="42" t="s">
        <v>18</v>
      </c>
      <c r="B163" s="13"/>
      <c r="C163" s="45" t="s">
        <v>41</v>
      </c>
      <c r="D163" s="22"/>
      <c r="E163" s="19"/>
      <c r="F163" s="19"/>
      <c r="G163" s="19"/>
      <c r="H163" s="19"/>
      <c r="I163" s="19"/>
      <c r="J163" s="19"/>
      <c r="K163" s="19">
        <f t="shared" si="8"/>
        <v>0</v>
      </c>
      <c r="L163" s="20"/>
    </row>
    <row r="164" spans="1:12" s="2" customFormat="1" ht="135" hidden="1" customHeight="1" x14ac:dyDescent="0.25">
      <c r="A164" s="43"/>
      <c r="B164" s="13"/>
      <c r="C164" s="46"/>
      <c r="D164" s="14"/>
      <c r="E164" s="15"/>
      <c r="F164" s="15"/>
      <c r="G164" s="15"/>
      <c r="H164" s="15"/>
      <c r="I164" s="15"/>
      <c r="J164" s="15"/>
      <c r="K164" s="19">
        <f t="shared" si="8"/>
        <v>0</v>
      </c>
      <c r="L164" s="11"/>
    </row>
    <row r="165" spans="1:12" s="2" customFormat="1" ht="135" hidden="1" customHeight="1" x14ac:dyDescent="0.25">
      <c r="A165" s="43"/>
      <c r="B165" s="13"/>
      <c r="C165" s="46"/>
      <c r="D165" s="14"/>
      <c r="E165" s="15"/>
      <c r="F165" s="15"/>
      <c r="G165" s="15"/>
      <c r="H165" s="15"/>
      <c r="I165" s="15"/>
      <c r="J165" s="15"/>
      <c r="K165" s="19">
        <f t="shared" si="8"/>
        <v>0</v>
      </c>
      <c r="L165" s="11"/>
    </row>
    <row r="166" spans="1:12" s="2" customFormat="1" ht="135" hidden="1" customHeight="1" x14ac:dyDescent="0.25">
      <c r="A166" s="43"/>
      <c r="B166" s="13"/>
      <c r="C166" s="46"/>
      <c r="D166" s="14"/>
      <c r="E166" s="15"/>
      <c r="F166" s="15"/>
      <c r="G166" s="15"/>
      <c r="H166" s="15"/>
      <c r="I166" s="15"/>
      <c r="J166" s="15"/>
      <c r="K166" s="19">
        <f t="shared" si="8"/>
        <v>0</v>
      </c>
      <c r="L166" s="11"/>
    </row>
    <row r="167" spans="1:12" s="2" customFormat="1" ht="135" hidden="1" customHeight="1" x14ac:dyDescent="0.25">
      <c r="A167" s="43"/>
      <c r="B167" s="13"/>
      <c r="C167" s="46"/>
      <c r="D167" s="14"/>
      <c r="E167" s="15"/>
      <c r="F167" s="15"/>
      <c r="G167" s="15"/>
      <c r="H167" s="15"/>
      <c r="I167" s="15"/>
      <c r="J167" s="15"/>
      <c r="K167" s="19">
        <f t="shared" si="8"/>
        <v>0</v>
      </c>
      <c r="L167" s="11"/>
    </row>
    <row r="168" spans="1:12" s="2" customFormat="1" ht="135" hidden="1" customHeight="1" x14ac:dyDescent="0.25">
      <c r="A168" s="43"/>
      <c r="B168" s="13"/>
      <c r="C168" s="46"/>
      <c r="D168" s="14"/>
      <c r="E168" s="15"/>
      <c r="F168" s="15"/>
      <c r="G168" s="15"/>
      <c r="H168" s="15"/>
      <c r="I168" s="15"/>
      <c r="J168" s="15"/>
      <c r="K168" s="19">
        <f t="shared" si="8"/>
        <v>0</v>
      </c>
      <c r="L168" s="11"/>
    </row>
    <row r="169" spans="1:12" s="2" customFormat="1" ht="135" hidden="1" customHeight="1" x14ac:dyDescent="0.25">
      <c r="A169" s="44"/>
      <c r="B169" s="13"/>
      <c r="C169" s="47"/>
      <c r="D169" s="14"/>
      <c r="E169" s="15"/>
      <c r="F169" s="15"/>
      <c r="G169" s="15"/>
      <c r="H169" s="15"/>
      <c r="I169" s="15"/>
      <c r="J169" s="15"/>
      <c r="K169" s="19">
        <f t="shared" si="8"/>
        <v>0</v>
      </c>
      <c r="L169" s="11"/>
    </row>
    <row r="170" spans="1:12" s="2" customFormat="1" ht="135" hidden="1" customHeight="1" x14ac:dyDescent="0.25">
      <c r="A170" s="42"/>
      <c r="B170" s="42"/>
      <c r="C170" s="45"/>
      <c r="D170" s="22"/>
      <c r="E170" s="19"/>
      <c r="F170" s="19"/>
      <c r="G170" s="19"/>
      <c r="H170" s="19"/>
      <c r="I170" s="19"/>
      <c r="J170" s="19"/>
      <c r="K170" s="19">
        <f t="shared" si="8"/>
        <v>0</v>
      </c>
      <c r="L170" s="11"/>
    </row>
    <row r="171" spans="1:12" s="2" customFormat="1" hidden="1" x14ac:dyDescent="0.25">
      <c r="A171" s="43"/>
      <c r="B171" s="43"/>
      <c r="C171" s="46"/>
      <c r="D171" s="14"/>
      <c r="E171" s="15"/>
      <c r="F171" s="15"/>
      <c r="G171" s="15"/>
      <c r="H171" s="15"/>
      <c r="I171" s="15"/>
      <c r="J171" s="15"/>
      <c r="K171" s="19">
        <f t="shared" si="8"/>
        <v>0</v>
      </c>
      <c r="L171" s="11"/>
    </row>
    <row r="172" spans="1:12" s="2" customFormat="1" hidden="1" x14ac:dyDescent="0.25">
      <c r="A172" s="44"/>
      <c r="B172" s="44"/>
      <c r="C172" s="47"/>
      <c r="D172" s="14"/>
      <c r="E172" s="15"/>
      <c r="F172" s="15"/>
      <c r="G172" s="15"/>
      <c r="H172" s="15"/>
      <c r="I172" s="15"/>
      <c r="J172" s="15"/>
      <c r="K172" s="19">
        <f t="shared" si="8"/>
        <v>0</v>
      </c>
      <c r="L172" s="11"/>
    </row>
    <row r="173" spans="1:12" s="2" customFormat="1" ht="102" customHeight="1" x14ac:dyDescent="0.25">
      <c r="A173" s="23" t="s">
        <v>12</v>
      </c>
      <c r="B173" s="23" t="s">
        <v>49</v>
      </c>
      <c r="C173" s="24" t="s">
        <v>78</v>
      </c>
      <c r="D173" s="18" t="s">
        <v>53</v>
      </c>
      <c r="E173" s="15">
        <f>'приложение 4'!E180</f>
        <v>55932.298000000003</v>
      </c>
      <c r="F173" s="15">
        <f>'приложение 4'!F180</f>
        <v>52579.3</v>
      </c>
      <c r="G173" s="15">
        <f>'приложение 4'!G180</f>
        <v>55200.4</v>
      </c>
      <c r="H173" s="15">
        <f>'приложение 4'!H180</f>
        <v>55200.4</v>
      </c>
      <c r="I173" s="15">
        <f>'приложение 4'!I180</f>
        <v>55200.4</v>
      </c>
      <c r="J173" s="15">
        <f>'приложение 4'!J180</f>
        <v>55200.4</v>
      </c>
      <c r="K173" s="19">
        <f t="shared" si="8"/>
        <v>329313.19800000003</v>
      </c>
      <c r="L173" s="11"/>
    </row>
    <row r="174" spans="1:12" s="2" customFormat="1" ht="93.75" x14ac:dyDescent="0.25">
      <c r="A174" s="13" t="s">
        <v>14</v>
      </c>
      <c r="B174" s="13" t="s">
        <v>49</v>
      </c>
      <c r="C174" s="14" t="s">
        <v>68</v>
      </c>
      <c r="D174" s="18" t="s">
        <v>53</v>
      </c>
      <c r="E174" s="15">
        <f>'приложение 4'!E184</f>
        <v>35916.300000000003</v>
      </c>
      <c r="F174" s="15">
        <f>'приложение 4'!F184</f>
        <v>33311.699999999997</v>
      </c>
      <c r="G174" s="15">
        <f>'приложение 4'!G184</f>
        <v>34946.400000000001</v>
      </c>
      <c r="H174" s="15">
        <f>'приложение 4'!H184</f>
        <v>34946.400000000001</v>
      </c>
      <c r="I174" s="15">
        <f>'приложение 4'!I184</f>
        <v>34946.400000000001</v>
      </c>
      <c r="J174" s="15">
        <f>'приложение 4'!J184</f>
        <v>34946.400000000001</v>
      </c>
      <c r="K174" s="19">
        <f t="shared" si="8"/>
        <v>209013.59999999998</v>
      </c>
      <c r="L174" s="11"/>
    </row>
    <row r="175" spans="1:12" s="2" customFormat="1" ht="93.75" x14ac:dyDescent="0.25">
      <c r="A175" s="13" t="s">
        <v>16</v>
      </c>
      <c r="B175" s="13" t="s">
        <v>49</v>
      </c>
      <c r="C175" s="14" t="s">
        <v>72</v>
      </c>
      <c r="D175" s="18" t="s">
        <v>53</v>
      </c>
      <c r="E175" s="15">
        <f>'приложение 4'!E188</f>
        <v>9161.6</v>
      </c>
      <c r="F175" s="15">
        <f>'приложение 4'!F188</f>
        <v>8085.6</v>
      </c>
      <c r="G175" s="15">
        <f>'приложение 4'!G188</f>
        <v>7959.6</v>
      </c>
      <c r="H175" s="15">
        <f>'приложение 4'!H188</f>
        <v>7959.6</v>
      </c>
      <c r="I175" s="15">
        <f>'приложение 4'!I188</f>
        <v>7959.6</v>
      </c>
      <c r="J175" s="15">
        <f>'приложение 4'!J188</f>
        <v>7959.6</v>
      </c>
      <c r="K175" s="19">
        <f t="shared" si="8"/>
        <v>49085.599999999999</v>
      </c>
      <c r="L175" s="11"/>
    </row>
    <row r="176" spans="1:12" s="2" customFormat="1" ht="93.75" x14ac:dyDescent="0.25">
      <c r="A176" s="13" t="s">
        <v>18</v>
      </c>
      <c r="B176" s="13" t="s">
        <v>49</v>
      </c>
      <c r="C176" s="14" t="s">
        <v>70</v>
      </c>
      <c r="D176" s="18" t="s">
        <v>53</v>
      </c>
      <c r="E176" s="15">
        <f>'приложение 4'!E192</f>
        <v>15527.6</v>
      </c>
      <c r="F176" s="15">
        <f>'приложение 4'!F192</f>
        <v>15163.9</v>
      </c>
      <c r="G176" s="15">
        <f>'приложение 4'!G192</f>
        <v>15163.9</v>
      </c>
      <c r="H176" s="15">
        <f>'приложение 4'!H192</f>
        <v>15163.9</v>
      </c>
      <c r="I176" s="15">
        <f>'приложение 4'!I192</f>
        <v>15163.9</v>
      </c>
      <c r="J176" s="15">
        <f>'приложение 4'!J192</f>
        <v>15163.9</v>
      </c>
      <c r="K176" s="19">
        <f t="shared" si="8"/>
        <v>91347.099999999991</v>
      </c>
      <c r="L176" s="11"/>
    </row>
    <row r="177" spans="1:12" s="2" customFormat="1" ht="93.75" x14ac:dyDescent="0.25">
      <c r="A177" s="13" t="s">
        <v>20</v>
      </c>
      <c r="B177" s="13" t="s">
        <v>49</v>
      </c>
      <c r="C177" s="14" t="s">
        <v>73</v>
      </c>
      <c r="D177" s="18" t="s">
        <v>53</v>
      </c>
      <c r="E177" s="15">
        <f>'приложение 4'!E196</f>
        <v>0</v>
      </c>
      <c r="F177" s="15">
        <f>'приложение 4'!F196</f>
        <v>0</v>
      </c>
      <c r="G177" s="15">
        <f>'приложение 4'!G196</f>
        <v>0</v>
      </c>
      <c r="H177" s="15">
        <f>'приложение 4'!H196</f>
        <v>0</v>
      </c>
      <c r="I177" s="15">
        <f>'приложение 4'!I196</f>
        <v>0</v>
      </c>
      <c r="J177" s="15">
        <f>'приложение 4'!J196</f>
        <v>0</v>
      </c>
      <c r="K177" s="19">
        <f t="shared" si="8"/>
        <v>0</v>
      </c>
      <c r="L177" s="11"/>
    </row>
    <row r="178" spans="1:12" s="2" customFormat="1" ht="126" customHeight="1" x14ac:dyDescent="0.25">
      <c r="A178" s="13" t="s">
        <v>22</v>
      </c>
      <c r="B178" s="13" t="s">
        <v>49</v>
      </c>
      <c r="C178" s="14" t="s">
        <v>89</v>
      </c>
      <c r="D178" s="18" t="s">
        <v>53</v>
      </c>
      <c r="E178" s="15">
        <f>'приложение 4'!E200</f>
        <v>11.595000000000001</v>
      </c>
      <c r="F178" s="15">
        <f>'приложение 4'!F200</f>
        <v>11.595000000000001</v>
      </c>
      <c r="G178" s="15">
        <f>'приложение 4'!G200</f>
        <v>11.595000000000001</v>
      </c>
      <c r="H178" s="15">
        <f>'приложение 4'!H200</f>
        <v>11.59</v>
      </c>
      <c r="I178" s="15">
        <f>'приложение 4'!I200</f>
        <v>11.59</v>
      </c>
      <c r="J178" s="15">
        <f>'приложение 4'!J200</f>
        <v>11.59</v>
      </c>
      <c r="K178" s="19">
        <f t="shared" si="8"/>
        <v>69.555000000000007</v>
      </c>
      <c r="L178" s="11"/>
    </row>
    <row r="179" spans="1:12" s="2" customFormat="1" ht="93.75" x14ac:dyDescent="0.25">
      <c r="A179" s="13" t="s">
        <v>24</v>
      </c>
      <c r="B179" s="13" t="s">
        <v>49</v>
      </c>
      <c r="C179" s="14" t="s">
        <v>84</v>
      </c>
      <c r="D179" s="18" t="s">
        <v>53</v>
      </c>
      <c r="E179" s="15">
        <f>'приложение 4'!E208</f>
        <v>108.2</v>
      </c>
      <c r="F179" s="15">
        <f>'приложение 4'!F208</f>
        <v>96.8</v>
      </c>
      <c r="G179" s="15">
        <f>'приложение 4'!G208</f>
        <v>90.7</v>
      </c>
      <c r="H179" s="15">
        <f>'приложение 4'!H208</f>
        <v>90.7</v>
      </c>
      <c r="I179" s="15">
        <f>'приложение 4'!I208</f>
        <v>90.7</v>
      </c>
      <c r="J179" s="15">
        <f>'приложение 4'!J208</f>
        <v>90.7</v>
      </c>
      <c r="K179" s="19">
        <f t="shared" si="8"/>
        <v>567.79999999999995</v>
      </c>
      <c r="L179" s="11"/>
    </row>
    <row r="180" spans="1:12" s="21" customFormat="1" ht="93.75" x14ac:dyDescent="0.25">
      <c r="A180" s="23" t="s">
        <v>76</v>
      </c>
      <c r="B180" s="13" t="s">
        <v>49</v>
      </c>
      <c r="C180" s="24" t="s">
        <v>80</v>
      </c>
      <c r="D180" s="18" t="s">
        <v>53</v>
      </c>
      <c r="E180" s="15">
        <f>'приложение 4'!E212</f>
        <v>0</v>
      </c>
      <c r="F180" s="15">
        <f>'приложение 4'!F212</f>
        <v>0</v>
      </c>
      <c r="G180" s="15">
        <f>'приложение 4'!G212</f>
        <v>0</v>
      </c>
      <c r="H180" s="15">
        <f>'приложение 4'!H212</f>
        <v>0</v>
      </c>
      <c r="I180" s="15">
        <f>'приложение 4'!I212</f>
        <v>0</v>
      </c>
      <c r="J180" s="15">
        <f>'приложение 4'!J212</f>
        <v>0</v>
      </c>
      <c r="K180" s="19">
        <f t="shared" si="8"/>
        <v>0</v>
      </c>
      <c r="L180" s="20"/>
    </row>
    <row r="181" spans="1:12" s="21" customFormat="1" ht="112.5" customHeight="1" x14ac:dyDescent="0.25">
      <c r="A181" s="23" t="s">
        <v>42</v>
      </c>
      <c r="B181" s="13" t="s">
        <v>49</v>
      </c>
      <c r="C181" s="14" t="s">
        <v>82</v>
      </c>
      <c r="D181" s="18" t="s">
        <v>53</v>
      </c>
      <c r="E181" s="15">
        <f>'приложение 4'!E216</f>
        <v>0</v>
      </c>
      <c r="F181" s="15">
        <f>'приложение 4'!F216</f>
        <v>0</v>
      </c>
      <c r="G181" s="15">
        <f>'приложение 4'!G216</f>
        <v>0</v>
      </c>
      <c r="H181" s="15">
        <f>'приложение 4'!H216</f>
        <v>0</v>
      </c>
      <c r="I181" s="15">
        <f>'приложение 4'!I216</f>
        <v>0</v>
      </c>
      <c r="J181" s="15">
        <f>'приложение 4'!J216</f>
        <v>0</v>
      </c>
      <c r="K181" s="19">
        <f t="shared" si="8"/>
        <v>0</v>
      </c>
      <c r="L181" s="20"/>
    </row>
    <row r="182" spans="1:12" s="2" customFormat="1" ht="93.75" x14ac:dyDescent="0.25">
      <c r="A182" s="13" t="s">
        <v>43</v>
      </c>
      <c r="B182" s="13" t="s">
        <v>49</v>
      </c>
      <c r="C182" s="14" t="s">
        <v>50</v>
      </c>
      <c r="D182" s="18" t="s">
        <v>53</v>
      </c>
      <c r="E182" s="15">
        <f>'приложение 4'!E220</f>
        <v>1344.6</v>
      </c>
      <c r="F182" s="15">
        <f>'приложение 4'!F220</f>
        <v>1344.6</v>
      </c>
      <c r="G182" s="15">
        <f>'приложение 4'!G220</f>
        <v>1344.6</v>
      </c>
      <c r="H182" s="15">
        <f>'приложение 4'!H220</f>
        <v>1344.6</v>
      </c>
      <c r="I182" s="15">
        <f>'приложение 4'!I220</f>
        <v>1344.6</v>
      </c>
      <c r="J182" s="15">
        <f>'приложение 4'!J220</f>
        <v>1344.6</v>
      </c>
      <c r="K182" s="19">
        <f t="shared" si="8"/>
        <v>8067.6</v>
      </c>
      <c r="L182" s="11"/>
    </row>
    <row r="183" spans="1:12" s="21" customFormat="1" ht="135" hidden="1" customHeight="1" x14ac:dyDescent="0.25">
      <c r="A183" s="42" t="s">
        <v>45</v>
      </c>
      <c r="B183" s="42" t="s">
        <v>49</v>
      </c>
      <c r="C183" s="45"/>
      <c r="D183" s="18" t="s">
        <v>53</v>
      </c>
      <c r="E183" s="15"/>
      <c r="F183" s="15"/>
      <c r="G183" s="15"/>
      <c r="H183" s="15"/>
      <c r="I183" s="15"/>
      <c r="J183" s="15"/>
      <c r="K183" s="19">
        <f t="shared" si="8"/>
        <v>0</v>
      </c>
      <c r="L183" s="20"/>
    </row>
    <row r="184" spans="1:12" s="2" customFormat="1" ht="93.75" hidden="1" x14ac:dyDescent="0.25">
      <c r="A184" s="43"/>
      <c r="B184" s="43"/>
      <c r="C184" s="46"/>
      <c r="D184" s="18" t="s">
        <v>53</v>
      </c>
      <c r="E184" s="15"/>
      <c r="F184" s="15"/>
      <c r="G184" s="15"/>
      <c r="H184" s="15"/>
      <c r="I184" s="15"/>
      <c r="J184" s="15"/>
      <c r="K184" s="19">
        <f t="shared" si="8"/>
        <v>0</v>
      </c>
      <c r="L184" s="11"/>
    </row>
    <row r="185" spans="1:12" s="2" customFormat="1" ht="93.75" hidden="1" x14ac:dyDescent="0.25">
      <c r="A185" s="43"/>
      <c r="B185" s="43"/>
      <c r="C185" s="46"/>
      <c r="D185" s="18" t="s">
        <v>53</v>
      </c>
      <c r="E185" s="15"/>
      <c r="F185" s="15"/>
      <c r="G185" s="15"/>
      <c r="H185" s="15"/>
      <c r="I185" s="15"/>
      <c r="J185" s="15"/>
      <c r="K185" s="19">
        <f t="shared" si="8"/>
        <v>0</v>
      </c>
      <c r="L185" s="11"/>
    </row>
    <row r="186" spans="1:12" s="2" customFormat="1" ht="93.75" hidden="1" x14ac:dyDescent="0.25">
      <c r="A186" s="44"/>
      <c r="B186" s="44"/>
      <c r="C186" s="47"/>
      <c r="D186" s="18" t="s">
        <v>53</v>
      </c>
      <c r="E186" s="15"/>
      <c r="F186" s="15"/>
      <c r="G186" s="15"/>
      <c r="H186" s="15"/>
      <c r="I186" s="15"/>
      <c r="J186" s="15"/>
      <c r="K186" s="19">
        <f t="shared" si="8"/>
        <v>0</v>
      </c>
      <c r="L186" s="11"/>
    </row>
    <row r="187" spans="1:12" s="21" customFormat="1" ht="112.5" x14ac:dyDescent="0.25">
      <c r="A187" s="23" t="s">
        <v>77</v>
      </c>
      <c r="B187" s="13" t="s">
        <v>49</v>
      </c>
      <c r="C187" s="14" t="s">
        <v>81</v>
      </c>
      <c r="D187" s="18" t="s">
        <v>53</v>
      </c>
      <c r="E187" s="15">
        <f>'приложение 4'!E224</f>
        <v>18.899999999999999</v>
      </c>
      <c r="F187" s="15">
        <f>'приложение 4'!F224</f>
        <v>19.2</v>
      </c>
      <c r="G187" s="15">
        <f>'приложение 4'!G224</f>
        <v>19.5</v>
      </c>
      <c r="H187" s="15">
        <f>'приложение 4'!H224</f>
        <v>19.5</v>
      </c>
      <c r="I187" s="15">
        <f>'приложение 4'!I224</f>
        <v>19.5</v>
      </c>
      <c r="J187" s="15">
        <f>'приложение 4'!J224</f>
        <v>19.5</v>
      </c>
      <c r="K187" s="19">
        <f t="shared" si="8"/>
        <v>116.1</v>
      </c>
      <c r="L187" s="20"/>
    </row>
    <row r="188" spans="1:12" s="21" customFormat="1" ht="107.25" customHeight="1" x14ac:dyDescent="0.25">
      <c r="A188" s="23" t="s">
        <v>44</v>
      </c>
      <c r="B188" s="13" t="s">
        <v>49</v>
      </c>
      <c r="C188" s="14" t="s">
        <v>86</v>
      </c>
      <c r="D188" s="18" t="s">
        <v>53</v>
      </c>
      <c r="E188" s="15">
        <f>'приложение 4'!E228</f>
        <v>0</v>
      </c>
      <c r="F188" s="15">
        <f>'приложение 4'!F228</f>
        <v>0</v>
      </c>
      <c r="G188" s="15">
        <f>'приложение 4'!G228</f>
        <v>0</v>
      </c>
      <c r="H188" s="15">
        <f>'приложение 4'!H228</f>
        <v>0</v>
      </c>
      <c r="I188" s="15">
        <f>'приложение 4'!I228</f>
        <v>0</v>
      </c>
      <c r="J188" s="15">
        <f>'приложение 4'!J228</f>
        <v>0</v>
      </c>
      <c r="K188" s="19">
        <f t="shared" si="8"/>
        <v>0</v>
      </c>
      <c r="L188" s="20"/>
    </row>
    <row r="189" spans="1:12" s="2" customFormat="1" ht="160.5" customHeight="1" x14ac:dyDescent="0.25">
      <c r="A189" s="13" t="s">
        <v>85</v>
      </c>
      <c r="B189" s="13" t="s">
        <v>49</v>
      </c>
      <c r="C189" s="35" t="s">
        <v>59</v>
      </c>
      <c r="D189" s="13" t="s">
        <v>53</v>
      </c>
      <c r="E189" s="15">
        <f>'приложение 4'!E232</f>
        <v>400</v>
      </c>
      <c r="F189" s="15">
        <f>'приложение 4'!F232</f>
        <v>0</v>
      </c>
      <c r="G189" s="15">
        <f>'приложение 4'!G232</f>
        <v>0</v>
      </c>
      <c r="H189" s="15">
        <f>'приложение 4'!H232</f>
        <v>0</v>
      </c>
      <c r="I189" s="15">
        <f>'приложение 4'!I232</f>
        <v>0</v>
      </c>
      <c r="J189" s="15">
        <f>'приложение 4'!J232</f>
        <v>0</v>
      </c>
      <c r="K189" s="19">
        <f t="shared" si="8"/>
        <v>400</v>
      </c>
      <c r="L189" s="11"/>
    </row>
    <row r="190" spans="1:12" ht="110.25" customHeight="1" x14ac:dyDescent="0.25">
      <c r="A190" s="13" t="s">
        <v>87</v>
      </c>
      <c r="B190" s="13" t="s">
        <v>49</v>
      </c>
      <c r="C190" s="14" t="s">
        <v>88</v>
      </c>
      <c r="D190" s="13" t="s">
        <v>53</v>
      </c>
      <c r="E190" s="15">
        <f>'приложение 4'!E240</f>
        <v>0</v>
      </c>
      <c r="F190" s="15">
        <f>'приложение 4'!F240</f>
        <v>118.1</v>
      </c>
      <c r="G190" s="15">
        <f>'приложение 4'!G240</f>
        <v>752.9</v>
      </c>
      <c r="H190" s="15">
        <f>'приложение 4'!H240</f>
        <v>0</v>
      </c>
      <c r="I190" s="15">
        <f>'приложение 4'!I240</f>
        <v>0</v>
      </c>
      <c r="J190" s="15">
        <f>'приложение 4'!J240</f>
        <v>0</v>
      </c>
      <c r="K190" s="19">
        <f>SUM(E190:J190)</f>
        <v>871</v>
      </c>
    </row>
    <row r="191" spans="1:12" ht="152.25" customHeight="1" x14ac:dyDescent="0.25">
      <c r="A191" s="37" t="s">
        <v>93</v>
      </c>
      <c r="B191" s="37" t="s">
        <v>49</v>
      </c>
      <c r="C191" s="38" t="s">
        <v>94</v>
      </c>
      <c r="D191" s="37" t="s">
        <v>53</v>
      </c>
      <c r="E191" s="15">
        <f>'приложение 4'!E244</f>
        <v>0</v>
      </c>
      <c r="F191" s="15">
        <f>'приложение 4'!F244</f>
        <v>0</v>
      </c>
      <c r="G191" s="15">
        <f>'приложение 4'!G244</f>
        <v>0</v>
      </c>
      <c r="H191" s="15">
        <f>'приложение 4'!H244</f>
        <v>0</v>
      </c>
      <c r="I191" s="15">
        <f>'приложение 4'!I244</f>
        <v>0</v>
      </c>
      <c r="J191" s="15">
        <f>'приложение 4'!J244</f>
        <v>0</v>
      </c>
      <c r="K191" s="19">
        <f>SUM(E191:J191)</f>
        <v>0</v>
      </c>
    </row>
    <row r="192" spans="1:12" ht="14.25" customHeight="1" x14ac:dyDescent="0.25">
      <c r="D192" s="2"/>
      <c r="I192" s="4"/>
      <c r="J192" s="4"/>
      <c r="K192" s="4"/>
    </row>
    <row r="193" spans="4:4" ht="14.25" customHeight="1" x14ac:dyDescent="0.3">
      <c r="D193" s="2"/>
    </row>
    <row r="194" spans="4:4" ht="14.25" customHeight="1" x14ac:dyDescent="0.3">
      <c r="D194" s="2"/>
    </row>
    <row r="195" spans="4:4" ht="14.25" customHeight="1" x14ac:dyDescent="0.3">
      <c r="D195" s="2"/>
    </row>
    <row r="196" spans="4:4" ht="14.25" customHeight="1" x14ac:dyDescent="0.3">
      <c r="D196" s="2"/>
    </row>
    <row r="197" spans="4:4" ht="14.25" customHeight="1" x14ac:dyDescent="0.3">
      <c r="D197" s="2"/>
    </row>
    <row r="198" spans="4:4" ht="14.25" customHeight="1" x14ac:dyDescent="0.3">
      <c r="D198" s="2"/>
    </row>
    <row r="199" spans="4:4" ht="14.25" customHeight="1" x14ac:dyDescent="0.3">
      <c r="D199" s="2"/>
    </row>
    <row r="200" spans="4:4" ht="14.25" customHeight="1" x14ac:dyDescent="0.3">
      <c r="D200" s="2"/>
    </row>
    <row r="201" spans="4:4" ht="14.25" customHeight="1" x14ac:dyDescent="0.3">
      <c r="D201" s="2"/>
    </row>
    <row r="202" spans="4:4" ht="14.25" customHeight="1" x14ac:dyDescent="0.3">
      <c r="D202" s="2"/>
    </row>
    <row r="203" spans="4:4" ht="14.25" customHeight="1" x14ac:dyDescent="0.3">
      <c r="D203" s="2"/>
    </row>
    <row r="204" spans="4:4" ht="14.25" customHeight="1" x14ac:dyDescent="0.3">
      <c r="D204" s="2"/>
    </row>
    <row r="205" spans="4:4" ht="14.25" customHeight="1" x14ac:dyDescent="0.3">
      <c r="D205" s="2"/>
    </row>
    <row r="206" spans="4:4" ht="16.5" customHeight="1" x14ac:dyDescent="0.3"/>
    <row r="207" spans="4:4" ht="27" customHeight="1" x14ac:dyDescent="0.3"/>
    <row r="208" spans="4:4" hidden="1" x14ac:dyDescent="0.3"/>
    <row r="209" spans="1:3" hidden="1" x14ac:dyDescent="0.3"/>
    <row r="210" spans="1:3" ht="42" customHeight="1" x14ac:dyDescent="0.3"/>
    <row r="211" spans="1:3" hidden="1" x14ac:dyDescent="0.3"/>
    <row r="212" spans="1:3" hidden="1" x14ac:dyDescent="0.3"/>
    <row r="213" spans="1:3" hidden="1" x14ac:dyDescent="0.3"/>
    <row r="214" spans="1:3" ht="42" customHeight="1" x14ac:dyDescent="0.3"/>
    <row r="216" spans="1:3" ht="21" customHeight="1" x14ac:dyDescent="0.3">
      <c r="A216" s="3"/>
      <c r="B216" s="3"/>
      <c r="C216" s="7"/>
    </row>
    <row r="217" spans="1:3" x14ac:dyDescent="0.3">
      <c r="A217" s="3"/>
      <c r="B217" s="3"/>
    </row>
  </sheetData>
  <mergeCells count="69">
    <mergeCell ref="J1:K1"/>
    <mergeCell ref="J2:K2"/>
    <mergeCell ref="C5:K5"/>
    <mergeCell ref="A6:J6"/>
    <mergeCell ref="C7:I7"/>
    <mergeCell ref="K10:K11"/>
    <mergeCell ref="A12:A18"/>
    <mergeCell ref="C12:C18"/>
    <mergeCell ref="A19:A25"/>
    <mergeCell ref="C19:C25"/>
    <mergeCell ref="H10:H11"/>
    <mergeCell ref="I10:I11"/>
    <mergeCell ref="J10:J11"/>
    <mergeCell ref="E10:E11"/>
    <mergeCell ref="F10:F11"/>
    <mergeCell ref="G10:G11"/>
    <mergeCell ref="A9:A11"/>
    <mergeCell ref="B9:B11"/>
    <mergeCell ref="C9:C11"/>
    <mergeCell ref="D9:D11"/>
    <mergeCell ref="E9:K9"/>
    <mergeCell ref="A33:A39"/>
    <mergeCell ref="C33:C39"/>
    <mergeCell ref="A40:A46"/>
    <mergeCell ref="C40:C46"/>
    <mergeCell ref="A26:A32"/>
    <mergeCell ref="C26:C32"/>
    <mergeCell ref="A47:A53"/>
    <mergeCell ref="C47:C53"/>
    <mergeCell ref="A54:A60"/>
    <mergeCell ref="C54:C60"/>
    <mergeCell ref="A61:A67"/>
    <mergeCell ref="C61:C67"/>
    <mergeCell ref="A68:A74"/>
    <mergeCell ref="C68:C74"/>
    <mergeCell ref="A75:A81"/>
    <mergeCell ref="C75:C81"/>
    <mergeCell ref="A82:A88"/>
    <mergeCell ref="C82:C88"/>
    <mergeCell ref="A89:A95"/>
    <mergeCell ref="C89:C95"/>
    <mergeCell ref="A96:A102"/>
    <mergeCell ref="C96:C102"/>
    <mergeCell ref="A103:A109"/>
    <mergeCell ref="C103:C109"/>
    <mergeCell ref="A110:A116"/>
    <mergeCell ref="C110:C116"/>
    <mergeCell ref="A117:A123"/>
    <mergeCell ref="C117:C123"/>
    <mergeCell ref="A124:A130"/>
    <mergeCell ref="C124:C130"/>
    <mergeCell ref="A131:A137"/>
    <mergeCell ref="C131:C137"/>
    <mergeCell ref="A138:A141"/>
    <mergeCell ref="C138:C141"/>
    <mergeCell ref="A142:A148"/>
    <mergeCell ref="C142:C148"/>
    <mergeCell ref="A149:A155"/>
    <mergeCell ref="C149:C155"/>
    <mergeCell ref="A183:A186"/>
    <mergeCell ref="B183:B186"/>
    <mergeCell ref="C183:C186"/>
    <mergeCell ref="A156:A162"/>
    <mergeCell ref="C156:C162"/>
    <mergeCell ref="A163:A169"/>
    <mergeCell ref="C163:C169"/>
    <mergeCell ref="A170:A172"/>
    <mergeCell ref="B170:B172"/>
    <mergeCell ref="C170:C172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0A3D-370E-4779-8024-112396B76B3E}">
  <sheetPr>
    <pageSetUpPr fitToPage="1"/>
  </sheetPr>
  <dimension ref="A1:L260"/>
  <sheetViews>
    <sheetView tabSelected="1" topLeftCell="A226" zoomScale="80" zoomScaleNormal="80" workbookViewId="0">
      <selection activeCell="J242" sqref="J242:J244"/>
    </sheetView>
  </sheetViews>
  <sheetFormatPr defaultRowHeight="18.75" x14ac:dyDescent="0.3"/>
  <cols>
    <col min="1" max="1" width="8.42578125" style="1" customWidth="1"/>
    <col min="2" max="2" width="18.7109375" style="1" customWidth="1"/>
    <col min="3" max="3" width="79.5703125" style="3" customWidth="1"/>
    <col min="4" max="4" width="25.5703125" style="3" customWidth="1"/>
    <col min="5" max="5" width="16.7109375" style="4" customWidth="1"/>
    <col min="6" max="6" width="17" style="4" customWidth="1"/>
    <col min="7" max="7" width="17.7109375" style="4" customWidth="1"/>
    <col min="8" max="8" width="15.5703125" style="4" customWidth="1"/>
    <col min="9" max="9" width="16.28515625" style="6" customWidth="1"/>
    <col min="10" max="10" width="15.42578125" style="6" customWidth="1"/>
    <col min="11" max="11" width="20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x14ac:dyDescent="0.3">
      <c r="F1" s="5"/>
      <c r="G1" s="5"/>
      <c r="H1" s="5"/>
      <c r="J1" s="61" t="s">
        <v>52</v>
      </c>
      <c r="K1" s="61"/>
    </row>
    <row r="2" spans="1:12" x14ac:dyDescent="0.3">
      <c r="E2" s="8"/>
      <c r="F2" s="8"/>
      <c r="G2" s="8"/>
      <c r="H2" s="8"/>
      <c r="J2" s="54" t="s">
        <v>46</v>
      </c>
      <c r="K2" s="54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6" spans="1:12" s="26" customFormat="1" ht="27.75" x14ac:dyDescent="0.4">
      <c r="A6" s="66" t="s">
        <v>91</v>
      </c>
      <c r="B6" s="66"/>
      <c r="C6" s="66"/>
      <c r="D6" s="66"/>
      <c r="E6" s="66"/>
      <c r="F6" s="66"/>
      <c r="G6" s="66"/>
      <c r="H6" s="66"/>
      <c r="I6" s="66"/>
      <c r="J6" s="66"/>
      <c r="K6" s="25"/>
    </row>
    <row r="7" spans="1:12" s="26" customFormat="1" ht="27.75" x14ac:dyDescent="0.4">
      <c r="A7" s="27"/>
      <c r="B7" s="27"/>
      <c r="C7" s="66" t="str">
        <f>'[1]приложение 4'!$C$7</f>
        <v>программы за счет всех источников финансирования</v>
      </c>
      <c r="D7" s="66"/>
      <c r="E7" s="66"/>
      <c r="F7" s="66"/>
      <c r="G7" s="66"/>
      <c r="H7" s="66"/>
      <c r="I7" s="66"/>
      <c r="J7" s="25"/>
      <c r="K7" s="25"/>
    </row>
    <row r="8" spans="1:12" x14ac:dyDescent="0.3">
      <c r="C8" s="40"/>
      <c r="K8" s="6" t="s">
        <v>92</v>
      </c>
    </row>
    <row r="9" spans="1:12" ht="27.75" customHeight="1" x14ac:dyDescent="0.25">
      <c r="A9" s="60" t="s">
        <v>0</v>
      </c>
      <c r="B9" s="60" t="s">
        <v>47</v>
      </c>
      <c r="C9" s="62" t="s">
        <v>1</v>
      </c>
      <c r="D9" s="67" t="s">
        <v>2</v>
      </c>
      <c r="E9" s="60" t="s">
        <v>51</v>
      </c>
      <c r="F9" s="60"/>
      <c r="G9" s="60"/>
      <c r="H9" s="60"/>
      <c r="I9" s="60"/>
      <c r="J9" s="60"/>
      <c r="K9" s="60"/>
    </row>
    <row r="10" spans="1:12" s="12" customFormat="1" ht="26.25" customHeight="1" x14ac:dyDescent="0.25">
      <c r="A10" s="60"/>
      <c r="B10" s="60"/>
      <c r="C10" s="62"/>
      <c r="D10" s="67"/>
      <c r="E10" s="60" t="s">
        <v>62</v>
      </c>
      <c r="F10" s="60" t="s">
        <v>63</v>
      </c>
      <c r="G10" s="60" t="s">
        <v>64</v>
      </c>
      <c r="H10" s="60" t="s">
        <v>65</v>
      </c>
      <c r="I10" s="60" t="s">
        <v>66</v>
      </c>
      <c r="J10" s="60" t="s">
        <v>75</v>
      </c>
      <c r="K10" s="60" t="s">
        <v>58</v>
      </c>
      <c r="L10" s="11"/>
    </row>
    <row r="11" spans="1:12" s="2" customFormat="1" ht="96.75" customHeight="1" x14ac:dyDescent="0.25">
      <c r="A11" s="60"/>
      <c r="B11" s="60"/>
      <c r="C11" s="62"/>
      <c r="D11" s="67"/>
      <c r="E11" s="60"/>
      <c r="F11" s="60"/>
      <c r="G11" s="60"/>
      <c r="H11" s="60"/>
      <c r="I11" s="60"/>
      <c r="J11" s="60"/>
      <c r="K11" s="60"/>
      <c r="L11" s="11"/>
    </row>
    <row r="12" spans="1:12" s="2" customFormat="1" ht="15.75" hidden="1" customHeight="1" x14ac:dyDescent="0.25">
      <c r="A12" s="60"/>
      <c r="B12" s="13"/>
      <c r="C12" s="62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16"/>
      <c r="K12" s="16"/>
      <c r="L12" s="11"/>
    </row>
    <row r="13" spans="1:12" s="2" customFormat="1" ht="15.75" hidden="1" customHeight="1" x14ac:dyDescent="0.3">
      <c r="A13" s="60"/>
      <c r="B13" s="13"/>
      <c r="C13" s="62"/>
      <c r="D13" s="14" t="s">
        <v>5</v>
      </c>
      <c r="E13" s="15" t="e">
        <f>E20+E76+E139+#REF!+#REF!</f>
        <v>#REF!</v>
      </c>
      <c r="F13" s="15" t="e">
        <f>F20+F76+F139+#REF!+#REF!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60"/>
      <c r="B14" s="13"/>
      <c r="C14" s="62"/>
      <c r="D14" s="14" t="s">
        <v>6</v>
      </c>
      <c r="E14" s="15" t="e">
        <f>E21+E77+E140+#REF!+#REF!</f>
        <v>#REF!</v>
      </c>
      <c r="F14" s="15" t="e">
        <f>F21+F77+F140+#REF!+#REF!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60"/>
      <c r="B15" s="13"/>
      <c r="C15" s="62"/>
      <c r="D15" s="14" t="s">
        <v>7</v>
      </c>
      <c r="E15" s="15" t="e">
        <f>E22+E78+E141+#REF!+#REF!</f>
        <v>#REF!</v>
      </c>
      <c r="F15" s="15" t="e">
        <f>F22+F78+F141+#REF!+#REF!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60"/>
      <c r="B16" s="13"/>
      <c r="C16" s="62"/>
      <c r="D16" s="14" t="s">
        <v>8</v>
      </c>
      <c r="E16" s="15" t="e">
        <f>E23+E79+E142+#REF!+#REF!</f>
        <v>#REF!</v>
      </c>
      <c r="F16" s="15" t="e">
        <f>F23+F79+F142+#REF!+#REF!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60"/>
      <c r="B17" s="13"/>
      <c r="C17" s="62"/>
      <c r="D17" s="14" t="s">
        <v>9</v>
      </c>
      <c r="E17" s="15" t="e">
        <f>E24+E80+E143+#REF!+#REF!</f>
        <v>#REF!</v>
      </c>
      <c r="F17" s="15" t="e">
        <f>F24+F80+F143+#REF!+#REF!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60"/>
      <c r="B18" s="13"/>
      <c r="C18" s="62"/>
      <c r="D18" s="14" t="s">
        <v>10</v>
      </c>
      <c r="E18" s="15" t="e">
        <f>E25+E81+E144+#REF!+#REF!</f>
        <v>#REF!</v>
      </c>
      <c r="F18" s="15" t="e">
        <f>F25+F81+F144+#REF!+#REF!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60"/>
      <c r="B19" s="13"/>
      <c r="C19" s="62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60"/>
      <c r="B20" s="13"/>
      <c r="C20" s="62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60"/>
      <c r="B21" s="13"/>
      <c r="C21" s="62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60"/>
      <c r="B22" s="13"/>
      <c r="C22" s="62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60"/>
      <c r="B23" s="13"/>
      <c r="C23" s="62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60"/>
      <c r="B24" s="13"/>
      <c r="C24" s="62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60"/>
      <c r="B25" s="13"/>
      <c r="C25" s="62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60" t="s">
        <v>12</v>
      </c>
      <c r="B26" s="13"/>
      <c r="C26" s="62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60"/>
      <c r="B27" s="13"/>
      <c r="C27" s="62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60"/>
      <c r="B28" s="13"/>
      <c r="C28" s="62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60"/>
      <c r="B29" s="13"/>
      <c r="C29" s="62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60"/>
      <c r="B30" s="13"/>
      <c r="C30" s="62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60"/>
      <c r="B31" s="13"/>
      <c r="C31" s="62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60"/>
      <c r="B32" s="13"/>
      <c r="C32" s="62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60" t="s">
        <v>14</v>
      </c>
      <c r="B33" s="13"/>
      <c r="C33" s="62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60"/>
      <c r="B34" s="13"/>
      <c r="C34" s="62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60"/>
      <c r="B35" s="13"/>
      <c r="C35" s="62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60"/>
      <c r="B36" s="13"/>
      <c r="C36" s="62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60"/>
      <c r="B37" s="13"/>
      <c r="C37" s="62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60"/>
      <c r="B38" s="13"/>
      <c r="C38" s="62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60"/>
      <c r="B39" s="13"/>
      <c r="C39" s="62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60" t="s">
        <v>16</v>
      </c>
      <c r="B40" s="13"/>
      <c r="C40" s="62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60"/>
      <c r="B41" s="13"/>
      <c r="C41" s="62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60"/>
      <c r="B42" s="13"/>
      <c r="C42" s="62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60"/>
      <c r="B43" s="13"/>
      <c r="C43" s="62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60"/>
      <c r="B44" s="13"/>
      <c r="C44" s="62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60"/>
      <c r="B45" s="13"/>
      <c r="C45" s="62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60"/>
      <c r="B46" s="13"/>
      <c r="C46" s="62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60" t="s">
        <v>18</v>
      </c>
      <c r="B47" s="13"/>
      <c r="C47" s="62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60"/>
      <c r="B48" s="13"/>
      <c r="C48" s="62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60"/>
      <c r="B49" s="13"/>
      <c r="C49" s="62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60"/>
      <c r="B50" s="13"/>
      <c r="C50" s="62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60"/>
      <c r="B51" s="13"/>
      <c r="C51" s="62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60"/>
      <c r="B52" s="13"/>
      <c r="C52" s="62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60"/>
      <c r="B53" s="13"/>
      <c r="C53" s="62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60" t="s">
        <v>20</v>
      </c>
      <c r="B54" s="13"/>
      <c r="C54" s="62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60"/>
      <c r="B55" s="13"/>
      <c r="C55" s="62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60"/>
      <c r="B56" s="13"/>
      <c r="C56" s="62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60"/>
      <c r="B57" s="13"/>
      <c r="C57" s="62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60"/>
      <c r="B58" s="13"/>
      <c r="C58" s="62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60"/>
      <c r="B59" s="13"/>
      <c r="C59" s="62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60"/>
      <c r="B60" s="13"/>
      <c r="C60" s="62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60" t="s">
        <v>22</v>
      </c>
      <c r="B61" s="13"/>
      <c r="C61" s="62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60"/>
      <c r="B62" s="13"/>
      <c r="C62" s="62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60"/>
      <c r="B63" s="13"/>
      <c r="C63" s="62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60"/>
      <c r="B64" s="13"/>
      <c r="C64" s="62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60"/>
      <c r="B65" s="13"/>
      <c r="C65" s="62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60"/>
      <c r="B66" s="13"/>
      <c r="C66" s="62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60"/>
      <c r="B67" s="13"/>
      <c r="C67" s="62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60" t="s">
        <v>24</v>
      </c>
      <c r="B68" s="13"/>
      <c r="C68" s="62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60"/>
      <c r="B69" s="13"/>
      <c r="C69" s="62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60"/>
      <c r="B70" s="13"/>
      <c r="C70" s="62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60"/>
      <c r="B71" s="13"/>
      <c r="C71" s="62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60"/>
      <c r="B72" s="13"/>
      <c r="C72" s="62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60"/>
      <c r="B73" s="13"/>
      <c r="C73" s="62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60"/>
      <c r="B74" s="13"/>
      <c r="C74" s="62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60"/>
      <c r="B75" s="13"/>
      <c r="C75" s="62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60"/>
      <c r="B76" s="13"/>
      <c r="C76" s="62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60"/>
      <c r="B77" s="13"/>
      <c r="C77" s="62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60"/>
      <c r="B78" s="13"/>
      <c r="C78" s="62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60"/>
      <c r="B79" s="13"/>
      <c r="C79" s="62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60"/>
      <c r="B80" s="13"/>
      <c r="C80" s="62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60"/>
      <c r="B81" s="13"/>
      <c r="C81" s="62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60" t="s">
        <v>12</v>
      </c>
      <c r="B82" s="13"/>
      <c r="C82" s="62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60"/>
      <c r="B83" s="13"/>
      <c r="C83" s="62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60"/>
      <c r="B84" s="13"/>
      <c r="C84" s="62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60"/>
      <c r="B85" s="13"/>
      <c r="C85" s="62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60"/>
      <c r="B86" s="13"/>
      <c r="C86" s="62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60"/>
      <c r="B87" s="13"/>
      <c r="C87" s="62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60"/>
      <c r="B88" s="13"/>
      <c r="C88" s="62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60" t="s">
        <v>14</v>
      </c>
      <c r="B89" s="13"/>
      <c r="C89" s="62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60"/>
      <c r="B90" s="13"/>
      <c r="C90" s="62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60"/>
      <c r="B91" s="13"/>
      <c r="C91" s="62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60"/>
      <c r="B92" s="13"/>
      <c r="C92" s="62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44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60"/>
      <c r="B93" s="13"/>
      <c r="C93" s="62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60"/>
      <c r="B94" s="13"/>
      <c r="C94" s="62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60"/>
      <c r="B95" s="13"/>
      <c r="C95" s="62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60" t="s">
        <v>29</v>
      </c>
      <c r="B96" s="13"/>
      <c r="C96" s="62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60"/>
      <c r="B97" s="13"/>
      <c r="C97" s="62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60"/>
      <c r="B98" s="13"/>
      <c r="C98" s="62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60"/>
      <c r="B99" s="13"/>
      <c r="C99" s="62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60"/>
      <c r="B100" s="13"/>
      <c r="C100" s="62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60"/>
      <c r="B101" s="13"/>
      <c r="C101" s="62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60"/>
      <c r="B102" s="13"/>
      <c r="C102" s="62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60" t="s">
        <v>31</v>
      </c>
      <c r="B103" s="13"/>
      <c r="C103" s="62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60"/>
      <c r="B104" s="13"/>
      <c r="C104" s="62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60"/>
      <c r="B105" s="13"/>
      <c r="C105" s="62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60"/>
      <c r="B106" s="13"/>
      <c r="C106" s="62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60"/>
      <c r="B107" s="13"/>
      <c r="C107" s="62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60"/>
      <c r="B108" s="13"/>
      <c r="C108" s="62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60"/>
      <c r="B109" s="13"/>
      <c r="C109" s="62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60" t="s">
        <v>16</v>
      </c>
      <c r="B110" s="13"/>
      <c r="C110" s="62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60"/>
      <c r="B111" s="13"/>
      <c r="C111" s="62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60"/>
      <c r="B112" s="13"/>
      <c r="C112" s="62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60"/>
      <c r="B113" s="13"/>
      <c r="C113" s="62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60"/>
      <c r="B114" s="13"/>
      <c r="C114" s="62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60"/>
      <c r="B115" s="13"/>
      <c r="C115" s="62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60"/>
      <c r="B116" s="13"/>
      <c r="C116" s="62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60" t="s">
        <v>34</v>
      </c>
      <c r="B117" s="13"/>
      <c r="C117" s="62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60"/>
      <c r="B118" s="13"/>
      <c r="C118" s="62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60"/>
      <c r="B119" s="13"/>
      <c r="C119" s="62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60"/>
      <c r="B120" s="13"/>
      <c r="C120" s="62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60"/>
      <c r="B121" s="13"/>
      <c r="C121" s="62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60"/>
      <c r="B122" s="13"/>
      <c r="C122" s="62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60"/>
      <c r="B123" s="13"/>
      <c r="C123" s="62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60" t="s">
        <v>36</v>
      </c>
      <c r="B124" s="13"/>
      <c r="C124" s="62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60"/>
      <c r="B125" s="13"/>
      <c r="C125" s="62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60"/>
      <c r="B126" s="13"/>
      <c r="C126" s="62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60"/>
      <c r="B127" s="13"/>
      <c r="C127" s="62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60"/>
      <c r="B128" s="13"/>
      <c r="C128" s="62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60"/>
      <c r="B129" s="13"/>
      <c r="C129" s="62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60"/>
      <c r="B130" s="13"/>
      <c r="C130" s="62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60"/>
      <c r="B131" s="13"/>
      <c r="C131" s="62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60"/>
      <c r="B132" s="13"/>
      <c r="C132" s="62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60"/>
      <c r="B133" s="13"/>
      <c r="C133" s="62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60"/>
      <c r="B134" s="13"/>
      <c r="C134" s="62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60"/>
      <c r="B135" s="13"/>
      <c r="C135" s="62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60"/>
      <c r="B136" s="13"/>
      <c r="C136" s="62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60"/>
      <c r="B137" s="13"/>
      <c r="C137" s="62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26.25" customHeight="1" x14ac:dyDescent="0.25">
      <c r="A138" s="64"/>
      <c r="B138" s="64" t="s">
        <v>48</v>
      </c>
      <c r="C138" s="65" t="s">
        <v>83</v>
      </c>
      <c r="D138" s="22" t="s">
        <v>4</v>
      </c>
      <c r="E138" s="19">
        <f>SUM(E139:E141)</f>
        <v>497803.94999999995</v>
      </c>
      <c r="F138" s="19">
        <f t="shared" ref="F138:J138" si="7">SUM(F139:F141)</f>
        <v>505075.25199999998</v>
      </c>
      <c r="G138" s="19">
        <f t="shared" si="7"/>
        <v>575337.55200000003</v>
      </c>
      <c r="H138" s="19">
        <f t="shared" si="7"/>
        <v>483003.25</v>
      </c>
      <c r="I138" s="19">
        <f t="shared" si="7"/>
        <v>483003.25</v>
      </c>
      <c r="J138" s="19">
        <f t="shared" si="7"/>
        <v>483003.25</v>
      </c>
      <c r="K138" s="19">
        <f>SUM(E138:J138)</f>
        <v>3027226.5039999997</v>
      </c>
      <c r="L138" s="20"/>
    </row>
    <row r="139" spans="1:12" s="21" customFormat="1" ht="56.25" customHeight="1" x14ac:dyDescent="0.25">
      <c r="A139" s="64"/>
      <c r="B139" s="64"/>
      <c r="C139" s="65"/>
      <c r="D139" s="22" t="s">
        <v>5</v>
      </c>
      <c r="E139" s="19">
        <f>E178+E182+E186+E190+E194+E198+E202+E206+E210+E214+E218+E222+E230+E238+E226+E242</f>
        <v>38163.600000000006</v>
      </c>
      <c r="F139" s="19">
        <f t="shared" ref="F139:J139" si="8">F178+F182+F186+F190+F194+F198+F202+F206+F210+F214+F218+F222+F230+F238+F226+F242</f>
        <v>47692.36</v>
      </c>
      <c r="G139" s="19">
        <f t="shared" si="8"/>
        <v>104124.29999999999</v>
      </c>
      <c r="H139" s="19">
        <f t="shared" si="8"/>
        <v>36301.4</v>
      </c>
      <c r="I139" s="19">
        <f t="shared" si="8"/>
        <v>36301.4</v>
      </c>
      <c r="J139" s="19">
        <f t="shared" si="8"/>
        <v>36301.4</v>
      </c>
      <c r="K139" s="19">
        <f t="shared" ref="K139:K202" si="9">SUM(E139:J139)</f>
        <v>298884.46000000002</v>
      </c>
      <c r="L139" s="20"/>
    </row>
    <row r="140" spans="1:12" s="21" customFormat="1" ht="44.25" customHeight="1" x14ac:dyDescent="0.25">
      <c r="A140" s="64"/>
      <c r="B140" s="64"/>
      <c r="C140" s="65"/>
      <c r="D140" s="22" t="s">
        <v>6</v>
      </c>
      <c r="E140" s="19">
        <f>E179+E183+E187+E191+E195+E199+E203+E207+E211+E215+E219+E223+E231+E239+E227+E243</f>
        <v>341219.25699999998</v>
      </c>
      <c r="F140" s="19">
        <f t="shared" ref="F140:J140" si="10">F179+F183+F187+F191+F195+F199+F203+F207+F211+F215+F219+F223+F231+F239+F227+F243</f>
        <v>346652.09700000001</v>
      </c>
      <c r="G140" s="19">
        <f t="shared" si="10"/>
        <v>355723.65700000001</v>
      </c>
      <c r="H140" s="19">
        <f t="shared" si="10"/>
        <v>331965.15999999997</v>
      </c>
      <c r="I140" s="19">
        <f t="shared" si="10"/>
        <v>331965.15999999997</v>
      </c>
      <c r="J140" s="19">
        <f t="shared" si="10"/>
        <v>331965.15999999997</v>
      </c>
      <c r="K140" s="19">
        <f>SUM(E140:J140)</f>
        <v>2039490.4909999999</v>
      </c>
      <c r="L140" s="20"/>
    </row>
    <row r="141" spans="1:12" s="21" customFormat="1" ht="70.5" customHeight="1" x14ac:dyDescent="0.25">
      <c r="A141" s="64"/>
      <c r="B141" s="64"/>
      <c r="C141" s="65"/>
      <c r="D141" s="22" t="s">
        <v>7</v>
      </c>
      <c r="E141" s="19">
        <f>E180+E184+E188+E192+E196+E200+E204+E208+E212+E216+E220+E224+E232+E228+E240+E244</f>
        <v>118421.09300000001</v>
      </c>
      <c r="F141" s="19">
        <f t="shared" ref="F141:J141" si="11">F180+F184+F188+F192+F196+F200+F204+F208+F212+F216+F220+F224+F232+F228+F240+F244</f>
        <v>110730.79500000001</v>
      </c>
      <c r="G141" s="19">
        <f t="shared" si="11"/>
        <v>115489.595</v>
      </c>
      <c r="H141" s="19">
        <f t="shared" si="11"/>
        <v>114736.69</v>
      </c>
      <c r="I141" s="19">
        <f t="shared" si="11"/>
        <v>114736.69</v>
      </c>
      <c r="J141" s="19">
        <f t="shared" si="11"/>
        <v>114736.69</v>
      </c>
      <c r="K141" s="19">
        <f>SUM(E141:J141)</f>
        <v>688851.55300000007</v>
      </c>
      <c r="L141" s="20"/>
    </row>
    <row r="142" spans="1:12" s="2" customFormat="1" ht="17.25" hidden="1" customHeight="1" x14ac:dyDescent="0.25">
      <c r="A142" s="64"/>
      <c r="B142" s="29"/>
      <c r="C142" s="65"/>
      <c r="D142" s="22" t="s">
        <v>8</v>
      </c>
      <c r="E142" s="19" t="e">
        <f>E149+E156+E163+E170+#REF!+#REF!</f>
        <v>#REF!</v>
      </c>
      <c r="F142" s="19" t="e">
        <f>F149+F156+F163+F170+#REF!+#REF!</f>
        <v>#REF!</v>
      </c>
      <c r="G142" s="19"/>
      <c r="H142" s="19" t="e">
        <f t="shared" si="5"/>
        <v>#REF!</v>
      </c>
      <c r="I142" s="19"/>
      <c r="J142" s="19"/>
      <c r="K142" s="19" t="e">
        <f t="shared" si="9"/>
        <v>#REF!</v>
      </c>
      <c r="L142" s="11"/>
    </row>
    <row r="143" spans="1:12" s="2" customFormat="1" ht="17.25" hidden="1" customHeight="1" x14ac:dyDescent="0.25">
      <c r="A143" s="64"/>
      <c r="B143" s="29"/>
      <c r="C143" s="65"/>
      <c r="D143" s="22" t="s">
        <v>9</v>
      </c>
      <c r="E143" s="19" t="e">
        <f>E150+E157+E164+E171+#REF!+#REF!</f>
        <v>#REF!</v>
      </c>
      <c r="F143" s="19" t="e">
        <f>F150+F157+F164+F171+#REF!+#REF!</f>
        <v>#REF!</v>
      </c>
      <c r="G143" s="19"/>
      <c r="H143" s="19" t="e">
        <f t="shared" si="5"/>
        <v>#REF!</v>
      </c>
      <c r="I143" s="19"/>
      <c r="J143" s="19"/>
      <c r="K143" s="19" t="e">
        <f t="shared" si="9"/>
        <v>#REF!</v>
      </c>
      <c r="L143" s="11"/>
    </row>
    <row r="144" spans="1:12" s="2" customFormat="1" ht="0.75" hidden="1" customHeight="1" x14ac:dyDescent="0.25">
      <c r="A144" s="64"/>
      <c r="B144" s="29"/>
      <c r="C144" s="65"/>
      <c r="D144" s="22" t="s">
        <v>10</v>
      </c>
      <c r="E144" s="19" t="e">
        <f>E151+E158+E165+E172+#REF!+#REF!</f>
        <v>#REF!</v>
      </c>
      <c r="F144" s="19" t="e">
        <f>F151+F158+F165+F172+#REF!+#REF!</f>
        <v>#REF!</v>
      </c>
      <c r="G144" s="19"/>
      <c r="H144" s="19" t="e">
        <f t="shared" si="5"/>
        <v>#REF!</v>
      </c>
      <c r="I144" s="19"/>
      <c r="J144" s="19"/>
      <c r="K144" s="19" t="e">
        <f t="shared" si="9"/>
        <v>#REF!</v>
      </c>
      <c r="L144" s="11"/>
    </row>
    <row r="145" spans="1:12" s="21" customFormat="1" ht="23.25" hidden="1" customHeight="1" x14ac:dyDescent="0.25">
      <c r="A145" s="60" t="s">
        <v>12</v>
      </c>
      <c r="B145" s="13"/>
      <c r="C145" s="62" t="s">
        <v>38</v>
      </c>
      <c r="D145" s="22" t="s">
        <v>4</v>
      </c>
      <c r="E145" s="19">
        <f>SUM(E146:E151)</f>
        <v>0</v>
      </c>
      <c r="F145" s="19">
        <f t="shared" ref="F145:I145" si="12">SUM(F146:F151)</f>
        <v>0</v>
      </c>
      <c r="G145" s="19">
        <f t="shared" si="12"/>
        <v>0</v>
      </c>
      <c r="H145" s="19">
        <f t="shared" si="12"/>
        <v>0</v>
      </c>
      <c r="I145" s="19">
        <f t="shared" si="12"/>
        <v>0</v>
      </c>
      <c r="J145" s="19"/>
      <c r="K145" s="19">
        <f t="shared" si="9"/>
        <v>0</v>
      </c>
      <c r="L145" s="20"/>
    </row>
    <row r="146" spans="1:12" s="2" customFormat="1" ht="19.5" hidden="1" customHeight="1" x14ac:dyDescent="0.25">
      <c r="A146" s="60"/>
      <c r="B146" s="13"/>
      <c r="C146" s="62"/>
      <c r="D146" s="14" t="s">
        <v>5</v>
      </c>
      <c r="E146" s="15"/>
      <c r="F146" s="15"/>
      <c r="G146" s="15"/>
      <c r="H146" s="15"/>
      <c r="I146" s="15"/>
      <c r="J146" s="15"/>
      <c r="K146" s="19">
        <f t="shared" si="9"/>
        <v>0</v>
      </c>
      <c r="L146" s="11"/>
    </row>
    <row r="147" spans="1:12" s="2" customFormat="1" ht="24.75" hidden="1" customHeight="1" x14ac:dyDescent="0.25">
      <c r="A147" s="60"/>
      <c r="B147" s="13"/>
      <c r="C147" s="62"/>
      <c r="D147" s="14" t="s">
        <v>6</v>
      </c>
      <c r="E147" s="15"/>
      <c r="F147" s="15"/>
      <c r="G147" s="15"/>
      <c r="H147" s="15"/>
      <c r="I147" s="15"/>
      <c r="J147" s="15"/>
      <c r="K147" s="19">
        <f t="shared" si="9"/>
        <v>0</v>
      </c>
      <c r="L147" s="11"/>
    </row>
    <row r="148" spans="1:12" s="2" customFormat="1" ht="64.5" hidden="1" customHeight="1" x14ac:dyDescent="0.25">
      <c r="A148" s="60"/>
      <c r="B148" s="13"/>
      <c r="C148" s="62"/>
      <c r="D148" s="14" t="s">
        <v>7</v>
      </c>
      <c r="E148" s="15"/>
      <c r="F148" s="15"/>
      <c r="G148" s="15"/>
      <c r="H148" s="15"/>
      <c r="I148" s="15"/>
      <c r="J148" s="15"/>
      <c r="K148" s="19">
        <f t="shared" si="9"/>
        <v>0</v>
      </c>
      <c r="L148" s="11"/>
    </row>
    <row r="149" spans="1:12" s="2" customFormat="1" ht="15.75" hidden="1" customHeight="1" x14ac:dyDescent="0.25">
      <c r="A149" s="60"/>
      <c r="B149" s="13"/>
      <c r="C149" s="62"/>
      <c r="D149" s="14" t="s">
        <v>8</v>
      </c>
      <c r="E149" s="15"/>
      <c r="F149" s="15"/>
      <c r="G149" s="15"/>
      <c r="H149" s="15"/>
      <c r="I149" s="15"/>
      <c r="J149" s="15"/>
      <c r="K149" s="19">
        <f t="shared" si="9"/>
        <v>0</v>
      </c>
      <c r="L149" s="11"/>
    </row>
    <row r="150" spans="1:12" s="2" customFormat="1" ht="25.5" hidden="1" customHeight="1" x14ac:dyDescent="0.25">
      <c r="A150" s="60"/>
      <c r="B150" s="13"/>
      <c r="C150" s="62"/>
      <c r="D150" s="14" t="s">
        <v>9</v>
      </c>
      <c r="E150" s="15"/>
      <c r="F150" s="15"/>
      <c r="G150" s="15"/>
      <c r="H150" s="15"/>
      <c r="I150" s="15"/>
      <c r="J150" s="15"/>
      <c r="K150" s="19">
        <f t="shared" si="9"/>
        <v>0</v>
      </c>
      <c r="L150" s="11"/>
    </row>
    <row r="151" spans="1:12" s="2" customFormat="1" ht="15.75" hidden="1" customHeight="1" x14ac:dyDescent="0.25">
      <c r="A151" s="60"/>
      <c r="B151" s="13"/>
      <c r="C151" s="62"/>
      <c r="D151" s="14" t="s">
        <v>10</v>
      </c>
      <c r="E151" s="15"/>
      <c r="F151" s="15"/>
      <c r="G151" s="15"/>
      <c r="H151" s="15"/>
      <c r="I151" s="15"/>
      <c r="J151" s="15"/>
      <c r="K151" s="19">
        <f t="shared" si="9"/>
        <v>0</v>
      </c>
      <c r="L151" s="11"/>
    </row>
    <row r="152" spans="1:12" s="21" customFormat="1" ht="25.5" hidden="1" customHeight="1" x14ac:dyDescent="0.25">
      <c r="A152" s="60" t="s">
        <v>14</v>
      </c>
      <c r="B152" s="13"/>
      <c r="C152" s="62" t="s">
        <v>39</v>
      </c>
      <c r="D152" s="22" t="s">
        <v>4</v>
      </c>
      <c r="E152" s="19">
        <f>SUM(E153:E158)</f>
        <v>0</v>
      </c>
      <c r="F152" s="19">
        <f t="shared" ref="F152:I152" si="13">SUM(F153:F158)</f>
        <v>0</v>
      </c>
      <c r="G152" s="19">
        <f t="shared" si="13"/>
        <v>0</v>
      </c>
      <c r="H152" s="19">
        <f t="shared" si="13"/>
        <v>0</v>
      </c>
      <c r="I152" s="19">
        <f t="shared" si="13"/>
        <v>0</v>
      </c>
      <c r="J152" s="19"/>
      <c r="K152" s="19">
        <f t="shared" si="9"/>
        <v>0</v>
      </c>
      <c r="L152" s="20"/>
    </row>
    <row r="153" spans="1:12" s="2" customFormat="1" ht="38.25" hidden="1" customHeight="1" x14ac:dyDescent="0.25">
      <c r="A153" s="60"/>
      <c r="B153" s="13"/>
      <c r="C153" s="62"/>
      <c r="D153" s="14" t="s">
        <v>5</v>
      </c>
      <c r="E153" s="15"/>
      <c r="F153" s="15"/>
      <c r="G153" s="15"/>
      <c r="H153" s="15"/>
      <c r="I153" s="15"/>
      <c r="J153" s="15"/>
      <c r="K153" s="19">
        <f t="shared" si="9"/>
        <v>0</v>
      </c>
      <c r="L153" s="11"/>
    </row>
    <row r="154" spans="1:12" s="2" customFormat="1" ht="24.75" hidden="1" customHeight="1" x14ac:dyDescent="0.25">
      <c r="A154" s="60"/>
      <c r="B154" s="13"/>
      <c r="C154" s="62"/>
      <c r="D154" s="14" t="s">
        <v>6</v>
      </c>
      <c r="E154" s="15"/>
      <c r="F154" s="15"/>
      <c r="G154" s="15"/>
      <c r="H154" s="15"/>
      <c r="I154" s="15"/>
      <c r="J154" s="15"/>
      <c r="K154" s="19">
        <f t="shared" si="9"/>
        <v>0</v>
      </c>
      <c r="L154" s="11"/>
    </row>
    <row r="155" spans="1:12" s="2" customFormat="1" ht="61.5" hidden="1" customHeight="1" x14ac:dyDescent="0.25">
      <c r="A155" s="60"/>
      <c r="B155" s="13"/>
      <c r="C155" s="62"/>
      <c r="D155" s="14" t="s">
        <v>7</v>
      </c>
      <c r="E155" s="15"/>
      <c r="F155" s="15"/>
      <c r="G155" s="15"/>
      <c r="H155" s="15"/>
      <c r="I155" s="15"/>
      <c r="J155" s="15"/>
      <c r="K155" s="19">
        <f t="shared" si="9"/>
        <v>0</v>
      </c>
      <c r="L155" s="11"/>
    </row>
    <row r="156" spans="1:12" s="2" customFormat="1" ht="15.75" hidden="1" customHeight="1" x14ac:dyDescent="0.25">
      <c r="A156" s="60"/>
      <c r="B156" s="13"/>
      <c r="C156" s="62"/>
      <c r="D156" s="14" t="s">
        <v>8</v>
      </c>
      <c r="E156" s="15"/>
      <c r="F156" s="15"/>
      <c r="G156" s="15"/>
      <c r="H156" s="15"/>
      <c r="I156" s="15"/>
      <c r="J156" s="15"/>
      <c r="K156" s="19">
        <f t="shared" si="9"/>
        <v>0</v>
      </c>
      <c r="L156" s="11"/>
    </row>
    <row r="157" spans="1:12" s="2" customFormat="1" ht="25.5" hidden="1" customHeight="1" x14ac:dyDescent="0.25">
      <c r="A157" s="60"/>
      <c r="B157" s="13"/>
      <c r="C157" s="62"/>
      <c r="D157" s="14" t="s">
        <v>9</v>
      </c>
      <c r="E157" s="15"/>
      <c r="F157" s="15"/>
      <c r="G157" s="15"/>
      <c r="H157" s="15"/>
      <c r="I157" s="15"/>
      <c r="J157" s="15"/>
      <c r="K157" s="19">
        <f t="shared" si="9"/>
        <v>0</v>
      </c>
      <c r="L157" s="11"/>
    </row>
    <row r="158" spans="1:12" s="2" customFormat="1" ht="15.75" hidden="1" customHeight="1" x14ac:dyDescent="0.25">
      <c r="A158" s="60"/>
      <c r="B158" s="13"/>
      <c r="C158" s="62"/>
      <c r="D158" s="14" t="s">
        <v>10</v>
      </c>
      <c r="E158" s="15"/>
      <c r="F158" s="15"/>
      <c r="G158" s="15"/>
      <c r="H158" s="15"/>
      <c r="I158" s="15"/>
      <c r="J158" s="15"/>
      <c r="K158" s="19">
        <f t="shared" si="9"/>
        <v>0</v>
      </c>
      <c r="L158" s="11"/>
    </row>
    <row r="159" spans="1:12" s="21" customFormat="1" ht="29.25" hidden="1" customHeight="1" x14ac:dyDescent="0.25">
      <c r="A159" s="60" t="s">
        <v>16</v>
      </c>
      <c r="B159" s="13"/>
      <c r="C159" s="62" t="s">
        <v>40</v>
      </c>
      <c r="D159" s="22" t="s">
        <v>4</v>
      </c>
      <c r="E159" s="19">
        <f>SUM(E160:E165)</f>
        <v>0</v>
      </c>
      <c r="F159" s="19">
        <f t="shared" ref="F159:I159" si="14">SUM(F160:F165)</f>
        <v>0</v>
      </c>
      <c r="G159" s="19">
        <f t="shared" si="14"/>
        <v>0</v>
      </c>
      <c r="H159" s="19">
        <f t="shared" si="14"/>
        <v>0</v>
      </c>
      <c r="I159" s="19">
        <f t="shared" si="14"/>
        <v>0</v>
      </c>
      <c r="J159" s="19"/>
      <c r="K159" s="19">
        <f t="shared" si="9"/>
        <v>0</v>
      </c>
      <c r="L159" s="20"/>
    </row>
    <row r="160" spans="1:12" s="2" customFormat="1" ht="27" hidden="1" customHeight="1" x14ac:dyDescent="0.25">
      <c r="A160" s="60"/>
      <c r="B160" s="13"/>
      <c r="C160" s="62"/>
      <c r="D160" s="14" t="s">
        <v>5</v>
      </c>
      <c r="E160" s="15"/>
      <c r="F160" s="15"/>
      <c r="G160" s="15"/>
      <c r="H160" s="15"/>
      <c r="I160" s="15"/>
      <c r="J160" s="15"/>
      <c r="K160" s="19">
        <f t="shared" si="9"/>
        <v>0</v>
      </c>
      <c r="L160" s="11"/>
    </row>
    <row r="161" spans="1:12" s="2" customFormat="1" ht="23.25" hidden="1" customHeight="1" x14ac:dyDescent="0.25">
      <c r="A161" s="60"/>
      <c r="B161" s="13"/>
      <c r="C161" s="62"/>
      <c r="D161" s="14" t="s">
        <v>6</v>
      </c>
      <c r="E161" s="15"/>
      <c r="F161" s="15"/>
      <c r="G161" s="15"/>
      <c r="H161" s="15"/>
      <c r="I161" s="15"/>
      <c r="J161" s="15"/>
      <c r="K161" s="19">
        <f t="shared" si="9"/>
        <v>0</v>
      </c>
      <c r="L161" s="11"/>
    </row>
    <row r="162" spans="1:12" s="2" customFormat="1" ht="73.5" hidden="1" customHeight="1" x14ac:dyDescent="0.25">
      <c r="A162" s="60"/>
      <c r="B162" s="13"/>
      <c r="C162" s="62"/>
      <c r="D162" s="14" t="s">
        <v>7</v>
      </c>
      <c r="E162" s="15"/>
      <c r="F162" s="15"/>
      <c r="G162" s="15"/>
      <c r="H162" s="15"/>
      <c r="I162" s="15"/>
      <c r="J162" s="15"/>
      <c r="K162" s="19">
        <f t="shared" si="9"/>
        <v>0</v>
      </c>
      <c r="L162" s="11"/>
    </row>
    <row r="163" spans="1:12" s="2" customFormat="1" ht="15.75" hidden="1" customHeight="1" x14ac:dyDescent="0.25">
      <c r="A163" s="60"/>
      <c r="B163" s="13"/>
      <c r="C163" s="62"/>
      <c r="D163" s="14" t="s">
        <v>8</v>
      </c>
      <c r="E163" s="15"/>
      <c r="F163" s="15"/>
      <c r="G163" s="15"/>
      <c r="H163" s="15"/>
      <c r="I163" s="15"/>
      <c r="J163" s="15"/>
      <c r="K163" s="19">
        <f t="shared" si="9"/>
        <v>0</v>
      </c>
      <c r="L163" s="11"/>
    </row>
    <row r="164" spans="1:12" s="2" customFormat="1" ht="35.25" hidden="1" customHeight="1" x14ac:dyDescent="0.25">
      <c r="A164" s="60"/>
      <c r="B164" s="13"/>
      <c r="C164" s="62"/>
      <c r="D164" s="14" t="s">
        <v>9</v>
      </c>
      <c r="E164" s="15"/>
      <c r="F164" s="15"/>
      <c r="G164" s="15"/>
      <c r="H164" s="15"/>
      <c r="I164" s="15"/>
      <c r="J164" s="15"/>
      <c r="K164" s="19">
        <f t="shared" si="9"/>
        <v>0</v>
      </c>
      <c r="L164" s="11"/>
    </row>
    <row r="165" spans="1:12" s="2" customFormat="1" ht="15.75" hidden="1" customHeight="1" x14ac:dyDescent="0.25">
      <c r="A165" s="60"/>
      <c r="B165" s="13"/>
      <c r="C165" s="62"/>
      <c r="D165" s="14" t="s">
        <v>10</v>
      </c>
      <c r="E165" s="15"/>
      <c r="F165" s="15"/>
      <c r="G165" s="15"/>
      <c r="H165" s="15"/>
      <c r="I165" s="15"/>
      <c r="J165" s="15"/>
      <c r="K165" s="19">
        <f t="shared" si="9"/>
        <v>0</v>
      </c>
      <c r="L165" s="11"/>
    </row>
    <row r="166" spans="1:12" s="21" customFormat="1" ht="24.75" hidden="1" customHeight="1" x14ac:dyDescent="0.25">
      <c r="A166" s="60" t="s">
        <v>18</v>
      </c>
      <c r="B166" s="13"/>
      <c r="C166" s="62" t="s">
        <v>41</v>
      </c>
      <c r="D166" s="22" t="s">
        <v>4</v>
      </c>
      <c r="E166" s="19">
        <f>SUM(E167:E172)</f>
        <v>0</v>
      </c>
      <c r="F166" s="19">
        <f t="shared" ref="F166:I166" si="15">SUM(F167:F172)</f>
        <v>0</v>
      </c>
      <c r="G166" s="19">
        <f t="shared" si="15"/>
        <v>0</v>
      </c>
      <c r="H166" s="19">
        <f t="shared" si="15"/>
        <v>0</v>
      </c>
      <c r="I166" s="19">
        <f t="shared" si="15"/>
        <v>0</v>
      </c>
      <c r="J166" s="19"/>
      <c r="K166" s="19">
        <f t="shared" si="9"/>
        <v>0</v>
      </c>
      <c r="L166" s="20"/>
    </row>
    <row r="167" spans="1:12" s="2" customFormat="1" ht="25.5" hidden="1" customHeight="1" x14ac:dyDescent="0.25">
      <c r="A167" s="60"/>
      <c r="B167" s="13"/>
      <c r="C167" s="62"/>
      <c r="D167" s="14" t="s">
        <v>5</v>
      </c>
      <c r="E167" s="15"/>
      <c r="F167" s="15"/>
      <c r="G167" s="15"/>
      <c r="H167" s="15"/>
      <c r="I167" s="15"/>
      <c r="J167" s="15"/>
      <c r="K167" s="19">
        <f t="shared" si="9"/>
        <v>0</v>
      </c>
      <c r="L167" s="11"/>
    </row>
    <row r="168" spans="1:12" s="2" customFormat="1" ht="27" hidden="1" customHeight="1" x14ac:dyDescent="0.25">
      <c r="A168" s="60"/>
      <c r="B168" s="13"/>
      <c r="C168" s="62"/>
      <c r="D168" s="14" t="s">
        <v>6</v>
      </c>
      <c r="E168" s="15"/>
      <c r="F168" s="15"/>
      <c r="G168" s="15"/>
      <c r="H168" s="15"/>
      <c r="I168" s="15"/>
      <c r="J168" s="15"/>
      <c r="K168" s="19">
        <f t="shared" si="9"/>
        <v>0</v>
      </c>
      <c r="L168" s="11"/>
    </row>
    <row r="169" spans="1:12" s="2" customFormat="1" ht="60.75" hidden="1" customHeight="1" x14ac:dyDescent="0.25">
      <c r="A169" s="60"/>
      <c r="B169" s="13"/>
      <c r="C169" s="62"/>
      <c r="D169" s="14" t="s">
        <v>7</v>
      </c>
      <c r="E169" s="15"/>
      <c r="F169" s="15"/>
      <c r="G169" s="15"/>
      <c r="H169" s="15"/>
      <c r="I169" s="15"/>
      <c r="J169" s="15"/>
      <c r="K169" s="19">
        <f t="shared" si="9"/>
        <v>0</v>
      </c>
      <c r="L169" s="11"/>
    </row>
    <row r="170" spans="1:12" s="2" customFormat="1" ht="15.75" hidden="1" customHeight="1" x14ac:dyDescent="0.25">
      <c r="A170" s="60"/>
      <c r="B170" s="13"/>
      <c r="C170" s="62"/>
      <c r="D170" s="14" t="s">
        <v>8</v>
      </c>
      <c r="E170" s="15"/>
      <c r="F170" s="15"/>
      <c r="G170" s="15"/>
      <c r="H170" s="15"/>
      <c r="I170" s="15"/>
      <c r="J170" s="15"/>
      <c r="K170" s="19">
        <f t="shared" si="9"/>
        <v>0</v>
      </c>
      <c r="L170" s="11"/>
    </row>
    <row r="171" spans="1:12" s="2" customFormat="1" ht="25.5" hidden="1" customHeight="1" x14ac:dyDescent="0.25">
      <c r="A171" s="60"/>
      <c r="B171" s="13"/>
      <c r="C171" s="62"/>
      <c r="D171" s="14" t="s">
        <v>9</v>
      </c>
      <c r="E171" s="15"/>
      <c r="F171" s="15"/>
      <c r="G171" s="15"/>
      <c r="H171" s="15"/>
      <c r="I171" s="15"/>
      <c r="J171" s="15"/>
      <c r="K171" s="19">
        <f t="shared" si="9"/>
        <v>0</v>
      </c>
      <c r="L171" s="11"/>
    </row>
    <row r="172" spans="1:12" s="2" customFormat="1" ht="15.75" hidden="1" customHeight="1" x14ac:dyDescent="0.25">
      <c r="A172" s="60"/>
      <c r="B172" s="13"/>
      <c r="C172" s="62"/>
      <c r="D172" s="14" t="s">
        <v>10</v>
      </c>
      <c r="E172" s="15"/>
      <c r="F172" s="15"/>
      <c r="G172" s="15"/>
      <c r="H172" s="15"/>
      <c r="I172" s="15"/>
      <c r="J172" s="15"/>
      <c r="K172" s="19">
        <f t="shared" si="9"/>
        <v>0</v>
      </c>
      <c r="L172" s="11"/>
    </row>
    <row r="173" spans="1:12" s="2" customFormat="1" ht="18.75" hidden="1" customHeight="1" x14ac:dyDescent="0.25">
      <c r="A173" s="60"/>
      <c r="B173" s="60"/>
      <c r="C173" s="62"/>
      <c r="D173" s="22" t="s">
        <v>4</v>
      </c>
      <c r="E173" s="19">
        <f>SUM(E174:E176)</f>
        <v>0</v>
      </c>
      <c r="F173" s="19">
        <f t="shared" ref="F173:J173" si="16">SUM(F174:F176)</f>
        <v>0</v>
      </c>
      <c r="G173" s="19">
        <f t="shared" si="16"/>
        <v>0</v>
      </c>
      <c r="H173" s="19">
        <f t="shared" si="16"/>
        <v>0</v>
      </c>
      <c r="I173" s="19">
        <f t="shared" si="16"/>
        <v>0</v>
      </c>
      <c r="J173" s="19">
        <f t="shared" si="16"/>
        <v>0</v>
      </c>
      <c r="K173" s="19">
        <f t="shared" si="9"/>
        <v>0</v>
      </c>
      <c r="L173" s="11"/>
    </row>
    <row r="174" spans="1:12" s="2" customFormat="1" ht="37.5" hidden="1" x14ac:dyDescent="0.25">
      <c r="A174" s="60"/>
      <c r="B174" s="60"/>
      <c r="C174" s="62"/>
      <c r="D174" s="14" t="s">
        <v>5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9">
        <f t="shared" si="9"/>
        <v>0</v>
      </c>
      <c r="L174" s="11"/>
    </row>
    <row r="175" spans="1:12" s="2" customFormat="1" hidden="1" x14ac:dyDescent="0.25">
      <c r="A175" s="60"/>
      <c r="B175" s="60"/>
      <c r="C175" s="62"/>
      <c r="D175" s="14" t="s">
        <v>6</v>
      </c>
      <c r="E175" s="15"/>
      <c r="F175" s="15"/>
      <c r="G175" s="15"/>
      <c r="H175" s="15"/>
      <c r="I175" s="15"/>
      <c r="J175" s="15"/>
      <c r="K175" s="19">
        <f t="shared" si="9"/>
        <v>0</v>
      </c>
      <c r="L175" s="11"/>
    </row>
    <row r="176" spans="1:12" s="2" customFormat="1" ht="56.25" hidden="1" x14ac:dyDescent="0.25">
      <c r="A176" s="60"/>
      <c r="B176" s="60"/>
      <c r="C176" s="62"/>
      <c r="D176" s="14" t="s">
        <v>7</v>
      </c>
      <c r="E176" s="15"/>
      <c r="F176" s="15"/>
      <c r="G176" s="15"/>
      <c r="H176" s="15"/>
      <c r="I176" s="15"/>
      <c r="J176" s="15"/>
      <c r="K176" s="19">
        <f t="shared" si="9"/>
        <v>0</v>
      </c>
      <c r="L176" s="11"/>
    </row>
    <row r="177" spans="1:12" s="2" customFormat="1" x14ac:dyDescent="0.25">
      <c r="A177" s="60" t="s">
        <v>12</v>
      </c>
      <c r="B177" s="60" t="s">
        <v>49</v>
      </c>
      <c r="C177" s="62" t="s">
        <v>67</v>
      </c>
      <c r="D177" s="22" t="s">
        <v>4</v>
      </c>
      <c r="E177" s="19">
        <f>SUM(E178:E180)</f>
        <v>304593.598</v>
      </c>
      <c r="F177" s="19">
        <f t="shared" ref="F177:J177" si="17">SUM(F178:F180)</f>
        <v>304638.7</v>
      </c>
      <c r="G177" s="19">
        <f t="shared" si="17"/>
        <v>309632.8</v>
      </c>
      <c r="H177" s="19">
        <f t="shared" si="17"/>
        <v>297459.8</v>
      </c>
      <c r="I177" s="19">
        <f t="shared" si="17"/>
        <v>297459.8</v>
      </c>
      <c r="J177" s="19">
        <f t="shared" si="17"/>
        <v>297459.8</v>
      </c>
      <c r="K177" s="19">
        <f t="shared" si="9"/>
        <v>1811244.4980000001</v>
      </c>
      <c r="L177" s="11"/>
    </row>
    <row r="178" spans="1:12" s="2" customFormat="1" ht="37.5" x14ac:dyDescent="0.25">
      <c r="A178" s="60"/>
      <c r="B178" s="60"/>
      <c r="C178" s="62"/>
      <c r="D178" s="14" t="s">
        <v>5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9">
        <f t="shared" si="9"/>
        <v>0</v>
      </c>
      <c r="L178" s="11"/>
    </row>
    <row r="179" spans="1:12" s="2" customFormat="1" x14ac:dyDescent="0.25">
      <c r="A179" s="60"/>
      <c r="B179" s="60"/>
      <c r="C179" s="62"/>
      <c r="D179" s="14" t="s">
        <v>6</v>
      </c>
      <c r="E179" s="28">
        <f>248361+300.3</f>
        <v>248661.3</v>
      </c>
      <c r="F179" s="15">
        <v>252059.4</v>
      </c>
      <c r="G179" s="15">
        <v>254432.4</v>
      </c>
      <c r="H179" s="15">
        <v>242259.4</v>
      </c>
      <c r="I179" s="15">
        <f t="shared" ref="H179:J180" si="18">H179</f>
        <v>242259.4</v>
      </c>
      <c r="J179" s="15">
        <f t="shared" si="18"/>
        <v>242259.4</v>
      </c>
      <c r="K179" s="19">
        <f t="shared" si="9"/>
        <v>1481931.2999999998</v>
      </c>
      <c r="L179" s="11"/>
    </row>
    <row r="180" spans="1:12" s="2" customFormat="1" ht="58.5" customHeight="1" x14ac:dyDescent="0.25">
      <c r="A180" s="60"/>
      <c r="B180" s="60"/>
      <c r="C180" s="62"/>
      <c r="D180" s="14" t="s">
        <v>7</v>
      </c>
      <c r="E180" s="28">
        <v>55932.298000000003</v>
      </c>
      <c r="F180" s="15">
        <f>52579.4-0.1</f>
        <v>52579.3</v>
      </c>
      <c r="G180" s="15">
        <v>55200.4</v>
      </c>
      <c r="H180" s="15">
        <f t="shared" si="18"/>
        <v>55200.4</v>
      </c>
      <c r="I180" s="15">
        <f t="shared" si="18"/>
        <v>55200.4</v>
      </c>
      <c r="J180" s="15">
        <f t="shared" si="18"/>
        <v>55200.4</v>
      </c>
      <c r="K180" s="19">
        <f t="shared" si="9"/>
        <v>329313.19800000003</v>
      </c>
      <c r="L180" s="11"/>
    </row>
    <row r="181" spans="1:12" s="2" customFormat="1" x14ac:dyDescent="0.25">
      <c r="A181" s="60" t="s">
        <v>14</v>
      </c>
      <c r="B181" s="60" t="s">
        <v>49</v>
      </c>
      <c r="C181" s="62" t="s">
        <v>68</v>
      </c>
      <c r="D181" s="22" t="s">
        <v>4</v>
      </c>
      <c r="E181" s="32">
        <f>SUM(E182:E184)</f>
        <v>111211.3</v>
      </c>
      <c r="F181" s="19">
        <f t="shared" ref="F181:J181" si="19">SUM(F182:F184)</f>
        <v>109541.2</v>
      </c>
      <c r="G181" s="19">
        <f t="shared" si="19"/>
        <v>111813.5</v>
      </c>
      <c r="H181" s="19">
        <f t="shared" si="19"/>
        <v>107875.4</v>
      </c>
      <c r="I181" s="19">
        <f t="shared" si="19"/>
        <v>107875.4</v>
      </c>
      <c r="J181" s="19">
        <f t="shared" si="19"/>
        <v>107875.4</v>
      </c>
      <c r="K181" s="19">
        <f t="shared" si="9"/>
        <v>656192.20000000007</v>
      </c>
      <c r="L181" s="11"/>
    </row>
    <row r="182" spans="1:12" s="2" customFormat="1" ht="37.5" x14ac:dyDescent="0.25">
      <c r="A182" s="60"/>
      <c r="B182" s="60"/>
      <c r="C182" s="62"/>
      <c r="D182" s="14" t="s">
        <v>5</v>
      </c>
      <c r="E182" s="28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9">
        <f t="shared" si="9"/>
        <v>0</v>
      </c>
      <c r="L182" s="11"/>
    </row>
    <row r="183" spans="1:12" s="2" customFormat="1" x14ac:dyDescent="0.25">
      <c r="A183" s="60"/>
      <c r="B183" s="60"/>
      <c r="C183" s="62"/>
      <c r="D183" s="14" t="s">
        <v>6</v>
      </c>
      <c r="E183" s="28">
        <f>74045+1250</f>
        <v>75295</v>
      </c>
      <c r="F183" s="15">
        <f>71041.4+1250+3938.1</f>
        <v>76229.5</v>
      </c>
      <c r="G183" s="15">
        <f>71679+1250+3938.1</f>
        <v>76867.100000000006</v>
      </c>
      <c r="H183" s="15">
        <v>72929</v>
      </c>
      <c r="I183" s="15">
        <f>H183</f>
        <v>72929</v>
      </c>
      <c r="J183" s="15">
        <f>I183</f>
        <v>72929</v>
      </c>
      <c r="K183" s="19">
        <f t="shared" si="9"/>
        <v>447178.6</v>
      </c>
      <c r="L183" s="11"/>
    </row>
    <row r="184" spans="1:12" s="2" customFormat="1" ht="56.25" x14ac:dyDescent="0.25">
      <c r="A184" s="60"/>
      <c r="B184" s="60"/>
      <c r="C184" s="62"/>
      <c r="D184" s="14" t="s">
        <v>7</v>
      </c>
      <c r="E184" s="28">
        <v>35916.300000000003</v>
      </c>
      <c r="F184" s="15">
        <v>33311.699999999997</v>
      </c>
      <c r="G184" s="15">
        <v>34946.400000000001</v>
      </c>
      <c r="H184" s="15">
        <v>34946.400000000001</v>
      </c>
      <c r="I184" s="15">
        <f>H184</f>
        <v>34946.400000000001</v>
      </c>
      <c r="J184" s="15">
        <f>I184</f>
        <v>34946.400000000001</v>
      </c>
      <c r="K184" s="19">
        <f t="shared" si="9"/>
        <v>209013.59999999998</v>
      </c>
      <c r="L184" s="11"/>
    </row>
    <row r="185" spans="1:12" s="2" customFormat="1" ht="18.75" customHeight="1" x14ac:dyDescent="0.25">
      <c r="A185" s="60" t="s">
        <v>16</v>
      </c>
      <c r="B185" s="60" t="s">
        <v>49</v>
      </c>
      <c r="C185" s="62" t="s">
        <v>69</v>
      </c>
      <c r="D185" s="22" t="s">
        <v>4</v>
      </c>
      <c r="E185" s="19">
        <f>SUM(E186:E188)</f>
        <v>24314</v>
      </c>
      <c r="F185" s="19">
        <f t="shared" ref="F185:J185" si="20">SUM(F186:F188)</f>
        <v>23580.2</v>
      </c>
      <c r="G185" s="19">
        <f t="shared" si="20"/>
        <v>23682</v>
      </c>
      <c r="H185" s="19">
        <f t="shared" si="20"/>
        <v>22742.400000000001</v>
      </c>
      <c r="I185" s="19">
        <f t="shared" si="20"/>
        <v>22742.400000000001</v>
      </c>
      <c r="J185" s="19">
        <f t="shared" si="20"/>
        <v>22742.400000000001</v>
      </c>
      <c r="K185" s="19">
        <f t="shared" si="9"/>
        <v>139803.4</v>
      </c>
      <c r="L185" s="11"/>
    </row>
    <row r="186" spans="1:12" s="2" customFormat="1" ht="37.5" x14ac:dyDescent="0.25">
      <c r="A186" s="60"/>
      <c r="B186" s="60"/>
      <c r="C186" s="62"/>
      <c r="D186" s="14" t="s">
        <v>5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9">
        <f t="shared" si="9"/>
        <v>0</v>
      </c>
      <c r="L186" s="11"/>
    </row>
    <row r="187" spans="1:12" s="2" customFormat="1" x14ac:dyDescent="0.25">
      <c r="A187" s="60"/>
      <c r="B187" s="60"/>
      <c r="C187" s="62"/>
      <c r="D187" s="33" t="s">
        <v>6</v>
      </c>
      <c r="E187" s="28">
        <v>15152.4</v>
      </c>
      <c r="F187" s="15">
        <f>14555+939.6</f>
        <v>15494.6</v>
      </c>
      <c r="G187" s="15">
        <f>14782.8+939.6</f>
        <v>15722.4</v>
      </c>
      <c r="H187" s="15">
        <v>14782.8</v>
      </c>
      <c r="I187" s="15">
        <f t="shared" ref="H187:J188" si="21">H187</f>
        <v>14782.8</v>
      </c>
      <c r="J187" s="28">
        <f t="shared" si="21"/>
        <v>14782.8</v>
      </c>
      <c r="K187" s="19">
        <f t="shared" si="9"/>
        <v>90717.8</v>
      </c>
      <c r="L187" s="11"/>
    </row>
    <row r="188" spans="1:12" s="2" customFormat="1" ht="56.25" x14ac:dyDescent="0.25">
      <c r="A188" s="60"/>
      <c r="B188" s="60"/>
      <c r="C188" s="62"/>
      <c r="D188" s="33" t="s">
        <v>7</v>
      </c>
      <c r="E188" s="28">
        <f>10506.2-E220</f>
        <v>9161.6</v>
      </c>
      <c r="F188" s="15">
        <f>9430.2-1344.6</f>
        <v>8085.6</v>
      </c>
      <c r="G188" s="15">
        <f>9304.2-1344.6</f>
        <v>7959.6</v>
      </c>
      <c r="H188" s="15">
        <f t="shared" si="21"/>
        <v>7959.6</v>
      </c>
      <c r="I188" s="15">
        <f t="shared" si="21"/>
        <v>7959.6</v>
      </c>
      <c r="J188" s="28">
        <f t="shared" si="21"/>
        <v>7959.6</v>
      </c>
      <c r="K188" s="19">
        <f t="shared" si="9"/>
        <v>49085.599999999999</v>
      </c>
      <c r="L188" s="11"/>
    </row>
    <row r="189" spans="1:12" s="2" customFormat="1" ht="18.75" customHeight="1" x14ac:dyDescent="0.25">
      <c r="A189" s="60" t="s">
        <v>18</v>
      </c>
      <c r="B189" s="60" t="s">
        <v>49</v>
      </c>
      <c r="C189" s="57" t="s">
        <v>70</v>
      </c>
      <c r="D189" s="34" t="s">
        <v>4</v>
      </c>
      <c r="E189" s="32">
        <f>SUM(E190:E192)</f>
        <v>15527.6</v>
      </c>
      <c r="F189" s="19">
        <f t="shared" ref="F189:J189" si="22">SUM(F190:F192)</f>
        <v>15163.9</v>
      </c>
      <c r="G189" s="19">
        <f t="shared" si="22"/>
        <v>15163.9</v>
      </c>
      <c r="H189" s="19">
        <f t="shared" si="22"/>
        <v>15163.9</v>
      </c>
      <c r="I189" s="19">
        <f t="shared" si="22"/>
        <v>15163.9</v>
      </c>
      <c r="J189" s="19">
        <f t="shared" si="22"/>
        <v>15163.9</v>
      </c>
      <c r="K189" s="19">
        <f t="shared" si="9"/>
        <v>91347.099999999991</v>
      </c>
      <c r="L189" s="11"/>
    </row>
    <row r="190" spans="1:12" s="2" customFormat="1" ht="37.5" x14ac:dyDescent="0.25">
      <c r="A190" s="60"/>
      <c r="B190" s="60"/>
      <c r="C190" s="58"/>
      <c r="D190" s="33" t="s">
        <v>5</v>
      </c>
      <c r="E190" s="28">
        <v>0</v>
      </c>
      <c r="F190" s="15">
        <v>0</v>
      </c>
      <c r="G190" s="15">
        <v>0</v>
      </c>
      <c r="H190" s="15">
        <v>0</v>
      </c>
      <c r="I190" s="15">
        <v>0</v>
      </c>
      <c r="J190" s="28">
        <v>0</v>
      </c>
      <c r="K190" s="19">
        <f t="shared" si="9"/>
        <v>0</v>
      </c>
      <c r="L190" s="11"/>
    </row>
    <row r="191" spans="1:12" s="2" customFormat="1" x14ac:dyDescent="0.25">
      <c r="A191" s="60"/>
      <c r="B191" s="60"/>
      <c r="C191" s="58"/>
      <c r="D191" s="33" t="s">
        <v>6</v>
      </c>
      <c r="E191" s="28">
        <v>0</v>
      </c>
      <c r="F191" s="15">
        <v>0</v>
      </c>
      <c r="G191" s="15">
        <v>0</v>
      </c>
      <c r="H191" s="15">
        <v>0</v>
      </c>
      <c r="I191" s="15">
        <v>0</v>
      </c>
      <c r="J191" s="28">
        <v>0</v>
      </c>
      <c r="K191" s="19">
        <f t="shared" si="9"/>
        <v>0</v>
      </c>
      <c r="L191" s="11"/>
    </row>
    <row r="192" spans="1:12" s="2" customFormat="1" ht="56.25" x14ac:dyDescent="0.25">
      <c r="A192" s="60"/>
      <c r="B192" s="60"/>
      <c r="C192" s="59"/>
      <c r="D192" s="33" t="s">
        <v>7</v>
      </c>
      <c r="E192" s="28">
        <f>15927.6-400</f>
        <v>15527.6</v>
      </c>
      <c r="F192" s="15">
        <v>15163.9</v>
      </c>
      <c r="G192" s="15">
        <v>15163.9</v>
      </c>
      <c r="H192" s="15">
        <f>G192</f>
        <v>15163.9</v>
      </c>
      <c r="I192" s="15">
        <f>H192</f>
        <v>15163.9</v>
      </c>
      <c r="J192" s="28">
        <f>I192</f>
        <v>15163.9</v>
      </c>
      <c r="K192" s="19">
        <f t="shared" si="9"/>
        <v>91347.099999999991</v>
      </c>
      <c r="L192" s="11"/>
    </row>
    <row r="193" spans="1:12" s="2" customFormat="1" x14ac:dyDescent="0.25">
      <c r="A193" s="60" t="s">
        <v>20</v>
      </c>
      <c r="B193" s="60" t="s">
        <v>49</v>
      </c>
      <c r="C193" s="62" t="s">
        <v>71</v>
      </c>
      <c r="D193" s="22" t="s">
        <v>4</v>
      </c>
      <c r="E193" s="19">
        <f>SUM(E194:E196)</f>
        <v>0</v>
      </c>
      <c r="F193" s="19">
        <f t="shared" ref="F193:J193" si="23">SUM(F194:F196)</f>
        <v>0</v>
      </c>
      <c r="G193" s="19">
        <f t="shared" si="23"/>
        <v>0</v>
      </c>
      <c r="H193" s="19">
        <f t="shared" si="23"/>
        <v>0</v>
      </c>
      <c r="I193" s="19">
        <f t="shared" si="23"/>
        <v>0</v>
      </c>
      <c r="J193" s="19">
        <f t="shared" si="23"/>
        <v>0</v>
      </c>
      <c r="K193" s="19">
        <f t="shared" si="9"/>
        <v>0</v>
      </c>
      <c r="L193" s="11"/>
    </row>
    <row r="194" spans="1:12" s="2" customFormat="1" ht="37.5" x14ac:dyDescent="0.25">
      <c r="A194" s="60"/>
      <c r="B194" s="60"/>
      <c r="C194" s="62"/>
      <c r="D194" s="14" t="s">
        <v>5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9">
        <f t="shared" si="9"/>
        <v>0</v>
      </c>
      <c r="L194" s="11"/>
    </row>
    <row r="195" spans="1:12" s="2" customFormat="1" x14ac:dyDescent="0.25">
      <c r="A195" s="60"/>
      <c r="B195" s="60"/>
      <c r="C195" s="62"/>
      <c r="D195" s="14" t="s">
        <v>6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9">
        <f t="shared" si="9"/>
        <v>0</v>
      </c>
      <c r="L195" s="11"/>
    </row>
    <row r="196" spans="1:12" s="2" customFormat="1" ht="56.25" x14ac:dyDescent="0.25">
      <c r="A196" s="60"/>
      <c r="B196" s="60"/>
      <c r="C196" s="62"/>
      <c r="D196" s="14" t="s">
        <v>7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9">
        <f t="shared" si="9"/>
        <v>0</v>
      </c>
      <c r="L196" s="11"/>
    </row>
    <row r="197" spans="1:12" s="2" customFormat="1" ht="18.75" customHeight="1" x14ac:dyDescent="0.25">
      <c r="A197" s="60" t="s">
        <v>22</v>
      </c>
      <c r="B197" s="60" t="s">
        <v>49</v>
      </c>
      <c r="C197" s="62" t="s">
        <v>89</v>
      </c>
      <c r="D197" s="22" t="s">
        <v>4</v>
      </c>
      <c r="E197" s="19">
        <f>SUM(E198:E200)</f>
        <v>1159.452</v>
      </c>
      <c r="F197" s="19">
        <f t="shared" ref="F197:J197" si="24">SUM(F198:F200)</f>
        <v>1159.452</v>
      </c>
      <c r="G197" s="19">
        <f t="shared" si="24"/>
        <v>1159.452</v>
      </c>
      <c r="H197" s="19">
        <f t="shared" si="24"/>
        <v>1159.4499999999998</v>
      </c>
      <c r="I197" s="19">
        <f t="shared" si="24"/>
        <v>1159.4499999999998</v>
      </c>
      <c r="J197" s="19">
        <f t="shared" si="24"/>
        <v>1159.4499999999998</v>
      </c>
      <c r="K197" s="19">
        <f t="shared" si="9"/>
        <v>6956.7059999999992</v>
      </c>
      <c r="L197" s="11"/>
    </row>
    <row r="198" spans="1:12" s="2" customFormat="1" ht="37.5" x14ac:dyDescent="0.25">
      <c r="A198" s="60"/>
      <c r="B198" s="60"/>
      <c r="C198" s="62"/>
      <c r="D198" s="14" t="s">
        <v>5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9">
        <f t="shared" si="9"/>
        <v>0</v>
      </c>
      <c r="L198" s="11"/>
    </row>
    <row r="199" spans="1:12" s="2" customFormat="1" x14ac:dyDescent="0.25">
      <c r="A199" s="60"/>
      <c r="B199" s="60"/>
      <c r="C199" s="62"/>
      <c r="D199" s="33" t="s">
        <v>6</v>
      </c>
      <c r="E199" s="28">
        <v>1147.857</v>
      </c>
      <c r="F199" s="15">
        <f t="shared" ref="F199:J200" si="25">E199</f>
        <v>1147.857</v>
      </c>
      <c r="G199" s="15">
        <f t="shared" si="25"/>
        <v>1147.857</v>
      </c>
      <c r="H199" s="15">
        <v>1147.8599999999999</v>
      </c>
      <c r="I199" s="15">
        <f t="shared" si="25"/>
        <v>1147.8599999999999</v>
      </c>
      <c r="J199" s="15">
        <f t="shared" si="25"/>
        <v>1147.8599999999999</v>
      </c>
      <c r="K199" s="19">
        <f t="shared" si="9"/>
        <v>6887.1509999999989</v>
      </c>
      <c r="L199" s="11"/>
    </row>
    <row r="200" spans="1:12" s="2" customFormat="1" ht="56.25" x14ac:dyDescent="0.25">
      <c r="A200" s="60"/>
      <c r="B200" s="60"/>
      <c r="C200" s="62"/>
      <c r="D200" s="33" t="s">
        <v>7</v>
      </c>
      <c r="E200" s="28">
        <v>11.595000000000001</v>
      </c>
      <c r="F200" s="15">
        <v>11.595000000000001</v>
      </c>
      <c r="G200" s="15">
        <v>11.595000000000001</v>
      </c>
      <c r="H200" s="15">
        <v>11.59</v>
      </c>
      <c r="I200" s="15">
        <f t="shared" si="25"/>
        <v>11.59</v>
      </c>
      <c r="J200" s="15">
        <f t="shared" si="25"/>
        <v>11.59</v>
      </c>
      <c r="K200" s="19">
        <f t="shared" si="9"/>
        <v>69.555000000000007</v>
      </c>
      <c r="L200" s="11"/>
    </row>
    <row r="201" spans="1:12" s="2" customFormat="1" hidden="1" x14ac:dyDescent="0.25">
      <c r="A201" s="60"/>
      <c r="B201" s="60"/>
      <c r="C201" s="62"/>
      <c r="D201" s="34" t="s">
        <v>4</v>
      </c>
      <c r="E201" s="32">
        <f>SUM(E202:E204)</f>
        <v>0</v>
      </c>
      <c r="F201" s="19">
        <f t="shared" ref="F201:J201" si="26">SUM(F202:F204)</f>
        <v>0</v>
      </c>
      <c r="G201" s="19">
        <f t="shared" si="26"/>
        <v>0</v>
      </c>
      <c r="H201" s="19">
        <f t="shared" si="26"/>
        <v>0</v>
      </c>
      <c r="I201" s="19">
        <f t="shared" si="26"/>
        <v>0</v>
      </c>
      <c r="J201" s="19">
        <f t="shared" si="26"/>
        <v>0</v>
      </c>
      <c r="K201" s="19">
        <f t="shared" si="9"/>
        <v>0</v>
      </c>
      <c r="L201" s="11"/>
    </row>
    <row r="202" spans="1:12" s="2" customFormat="1" ht="37.5" hidden="1" x14ac:dyDescent="0.25">
      <c r="A202" s="60"/>
      <c r="B202" s="60"/>
      <c r="C202" s="62"/>
      <c r="D202" s="33" t="s">
        <v>5</v>
      </c>
      <c r="E202" s="28"/>
      <c r="F202" s="15"/>
      <c r="G202" s="15"/>
      <c r="H202" s="15"/>
      <c r="I202" s="15"/>
      <c r="J202" s="15"/>
      <c r="K202" s="19">
        <f t="shared" si="9"/>
        <v>0</v>
      </c>
      <c r="L202" s="11"/>
    </row>
    <row r="203" spans="1:12" s="2" customFormat="1" hidden="1" x14ac:dyDescent="0.25">
      <c r="A203" s="60"/>
      <c r="B203" s="60"/>
      <c r="C203" s="62"/>
      <c r="D203" s="33" t="s">
        <v>6</v>
      </c>
      <c r="E203" s="28"/>
      <c r="F203" s="15"/>
      <c r="G203" s="15"/>
      <c r="H203" s="15"/>
      <c r="I203" s="15"/>
      <c r="J203" s="15"/>
      <c r="K203" s="19">
        <f t="shared" ref="K203:K232" si="27">SUM(E203:J203)</f>
        <v>0</v>
      </c>
      <c r="L203" s="11"/>
    </row>
    <row r="204" spans="1:12" s="2" customFormat="1" ht="56.25" hidden="1" x14ac:dyDescent="0.25">
      <c r="A204" s="60"/>
      <c r="B204" s="60"/>
      <c r="C204" s="62"/>
      <c r="D204" s="33" t="s">
        <v>7</v>
      </c>
      <c r="E204" s="28"/>
      <c r="F204" s="15"/>
      <c r="G204" s="15"/>
      <c r="H204" s="15"/>
      <c r="I204" s="15"/>
      <c r="J204" s="15"/>
      <c r="K204" s="19">
        <f t="shared" si="27"/>
        <v>0</v>
      </c>
      <c r="L204" s="11"/>
    </row>
    <row r="205" spans="1:12" s="2" customFormat="1" ht="18.75" customHeight="1" x14ac:dyDescent="0.25">
      <c r="A205" s="60" t="s">
        <v>24</v>
      </c>
      <c r="B205" s="60" t="s">
        <v>49</v>
      </c>
      <c r="C205" s="62" t="s">
        <v>90</v>
      </c>
      <c r="D205" s="34" t="s">
        <v>4</v>
      </c>
      <c r="E205" s="32">
        <f>SUM(E206:E208)</f>
        <v>10818.2</v>
      </c>
      <c r="F205" s="19">
        <f t="shared" ref="F205:J205" si="28">SUM(F206:F208)</f>
        <v>9679.7999999999993</v>
      </c>
      <c r="G205" s="19">
        <f t="shared" si="28"/>
        <v>9060.7000000000007</v>
      </c>
      <c r="H205" s="19">
        <f t="shared" si="28"/>
        <v>9060.7000000000007</v>
      </c>
      <c r="I205" s="19">
        <f t="shared" si="28"/>
        <v>9060.7000000000007</v>
      </c>
      <c r="J205" s="19">
        <f t="shared" si="28"/>
        <v>9060.7000000000007</v>
      </c>
      <c r="K205" s="19">
        <f t="shared" si="27"/>
        <v>56740.800000000003</v>
      </c>
      <c r="L205" s="11"/>
    </row>
    <row r="206" spans="1:12" s="2" customFormat="1" ht="37.5" x14ac:dyDescent="0.25">
      <c r="A206" s="60"/>
      <c r="B206" s="60"/>
      <c r="C206" s="62"/>
      <c r="D206" s="33" t="s">
        <v>5</v>
      </c>
      <c r="E206" s="28">
        <v>10067.4</v>
      </c>
      <c r="F206" s="15">
        <v>8816.36</v>
      </c>
      <c r="G206" s="15">
        <v>8162.7</v>
      </c>
      <c r="H206" s="15">
        <f>G206</f>
        <v>8162.7</v>
      </c>
      <c r="I206" s="15">
        <f>H206</f>
        <v>8162.7</v>
      </c>
      <c r="J206" s="15">
        <f>I206</f>
        <v>8162.7</v>
      </c>
      <c r="K206" s="19">
        <f t="shared" si="27"/>
        <v>51534.559999999998</v>
      </c>
      <c r="L206" s="11"/>
    </row>
    <row r="207" spans="1:12" s="2" customFormat="1" x14ac:dyDescent="0.25">
      <c r="A207" s="60"/>
      <c r="B207" s="60"/>
      <c r="C207" s="62"/>
      <c r="D207" s="33" t="s">
        <v>6</v>
      </c>
      <c r="E207" s="28">
        <v>642.6</v>
      </c>
      <c r="F207" s="15">
        <v>766.64</v>
      </c>
      <c r="G207" s="15">
        <v>807.3</v>
      </c>
      <c r="H207" s="15">
        <f t="shared" ref="H207:J207" si="29">G207</f>
        <v>807.3</v>
      </c>
      <c r="I207" s="15">
        <f t="shared" si="29"/>
        <v>807.3</v>
      </c>
      <c r="J207" s="15">
        <f t="shared" si="29"/>
        <v>807.3</v>
      </c>
      <c r="K207" s="19">
        <f t="shared" si="27"/>
        <v>4638.4400000000005</v>
      </c>
      <c r="L207" s="11"/>
    </row>
    <row r="208" spans="1:12" s="2" customFormat="1" ht="56.25" x14ac:dyDescent="0.25">
      <c r="A208" s="60"/>
      <c r="B208" s="60"/>
      <c r="C208" s="62"/>
      <c r="D208" s="33" t="s">
        <v>7</v>
      </c>
      <c r="E208" s="28">
        <v>108.2</v>
      </c>
      <c r="F208" s="15">
        <v>96.8</v>
      </c>
      <c r="G208" s="15">
        <v>90.7</v>
      </c>
      <c r="H208" s="15">
        <f t="shared" ref="H208:J208" si="30">G208</f>
        <v>90.7</v>
      </c>
      <c r="I208" s="15">
        <f t="shared" si="30"/>
        <v>90.7</v>
      </c>
      <c r="J208" s="15">
        <f t="shared" si="30"/>
        <v>90.7</v>
      </c>
      <c r="K208" s="19">
        <f t="shared" si="27"/>
        <v>567.79999999999995</v>
      </c>
      <c r="L208" s="11"/>
    </row>
    <row r="209" spans="1:12" s="21" customFormat="1" x14ac:dyDescent="0.25">
      <c r="A209" s="42" t="s">
        <v>76</v>
      </c>
      <c r="B209" s="60" t="s">
        <v>49</v>
      </c>
      <c r="C209" s="57" t="s">
        <v>80</v>
      </c>
      <c r="D209" s="22" t="s">
        <v>4</v>
      </c>
      <c r="E209" s="19">
        <f>SUM(E210:E212)</f>
        <v>301.3</v>
      </c>
      <c r="F209" s="19">
        <f t="shared" ref="F209:J209" si="31">SUM(F210:F212)</f>
        <v>0</v>
      </c>
      <c r="G209" s="19">
        <f t="shared" si="31"/>
        <v>0</v>
      </c>
      <c r="H209" s="19">
        <f t="shared" si="31"/>
        <v>0</v>
      </c>
      <c r="I209" s="19">
        <f t="shared" si="31"/>
        <v>0</v>
      </c>
      <c r="J209" s="19">
        <f t="shared" si="31"/>
        <v>0</v>
      </c>
      <c r="K209" s="19">
        <f t="shared" si="27"/>
        <v>301.3</v>
      </c>
      <c r="L209" s="20"/>
    </row>
    <row r="210" spans="1:12" s="2" customFormat="1" ht="37.5" x14ac:dyDescent="0.25">
      <c r="A210" s="43"/>
      <c r="B210" s="60"/>
      <c r="C210" s="58"/>
      <c r="D210" s="14" t="s">
        <v>5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9">
        <f t="shared" si="27"/>
        <v>0</v>
      </c>
      <c r="L210" s="11"/>
    </row>
    <row r="211" spans="1:12" s="2" customFormat="1" x14ac:dyDescent="0.25">
      <c r="A211" s="43"/>
      <c r="B211" s="60"/>
      <c r="C211" s="58"/>
      <c r="D211" s="14" t="s">
        <v>6</v>
      </c>
      <c r="E211" s="28">
        <v>301.3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9">
        <f t="shared" si="27"/>
        <v>301.3</v>
      </c>
      <c r="L211" s="11"/>
    </row>
    <row r="212" spans="1:12" s="2" customFormat="1" ht="56.25" x14ac:dyDescent="0.25">
      <c r="A212" s="44"/>
      <c r="B212" s="60"/>
      <c r="C212" s="59"/>
      <c r="D212" s="14" t="s">
        <v>7</v>
      </c>
      <c r="E212" s="28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9">
        <f t="shared" si="27"/>
        <v>0</v>
      </c>
      <c r="L212" s="11"/>
    </row>
    <row r="213" spans="1:12" s="21" customFormat="1" x14ac:dyDescent="0.25">
      <c r="A213" s="42" t="s">
        <v>42</v>
      </c>
      <c r="B213" s="60" t="s">
        <v>49</v>
      </c>
      <c r="C213" s="62" t="s">
        <v>82</v>
      </c>
      <c r="D213" s="22" t="s">
        <v>4</v>
      </c>
      <c r="E213" s="32">
        <f>SUM(E214:E216)</f>
        <v>25310.9</v>
      </c>
      <c r="F213" s="19">
        <f t="shared" ref="F213:J213" si="32">SUM(F214:F216)</f>
        <v>25310.9</v>
      </c>
      <c r="G213" s="19">
        <f t="shared" si="32"/>
        <v>25310.9</v>
      </c>
      <c r="H213" s="19">
        <f t="shared" si="32"/>
        <v>25310.9</v>
      </c>
      <c r="I213" s="19">
        <f t="shared" si="32"/>
        <v>25310.9</v>
      </c>
      <c r="J213" s="19">
        <f t="shared" si="32"/>
        <v>25310.9</v>
      </c>
      <c r="K213" s="19">
        <f t="shared" si="27"/>
        <v>151865.4</v>
      </c>
      <c r="L213" s="20"/>
    </row>
    <row r="214" spans="1:12" s="2" customFormat="1" ht="37.5" x14ac:dyDescent="0.25">
      <c r="A214" s="43"/>
      <c r="B214" s="60"/>
      <c r="C214" s="62"/>
      <c r="D214" s="14" t="s">
        <v>5</v>
      </c>
      <c r="E214" s="28">
        <v>25310.9</v>
      </c>
      <c r="F214" s="15">
        <f>E214</f>
        <v>25310.9</v>
      </c>
      <c r="G214" s="15">
        <f>F214</f>
        <v>25310.9</v>
      </c>
      <c r="H214" s="15">
        <f>G214</f>
        <v>25310.9</v>
      </c>
      <c r="I214" s="15">
        <f>H214</f>
        <v>25310.9</v>
      </c>
      <c r="J214" s="15">
        <f>I214</f>
        <v>25310.9</v>
      </c>
      <c r="K214" s="19">
        <f t="shared" si="27"/>
        <v>151865.4</v>
      </c>
      <c r="L214" s="11"/>
    </row>
    <row r="215" spans="1:12" s="2" customFormat="1" x14ac:dyDescent="0.25">
      <c r="A215" s="43"/>
      <c r="B215" s="60"/>
      <c r="C215" s="62"/>
      <c r="D215" s="14" t="s">
        <v>6</v>
      </c>
      <c r="E215" s="28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9">
        <f t="shared" si="27"/>
        <v>0</v>
      </c>
      <c r="L215" s="11"/>
    </row>
    <row r="216" spans="1:12" s="2" customFormat="1" ht="70.5" customHeight="1" x14ac:dyDescent="0.25">
      <c r="A216" s="44"/>
      <c r="B216" s="60"/>
      <c r="C216" s="62"/>
      <c r="D216" s="14" t="s">
        <v>7</v>
      </c>
      <c r="E216" s="28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9">
        <f t="shared" si="27"/>
        <v>0</v>
      </c>
      <c r="L216" s="11"/>
    </row>
    <row r="217" spans="1:12" s="2" customFormat="1" x14ac:dyDescent="0.25">
      <c r="A217" s="60" t="s">
        <v>43</v>
      </c>
      <c r="B217" s="60" t="s">
        <v>49</v>
      </c>
      <c r="C217" s="62" t="s">
        <v>50</v>
      </c>
      <c r="D217" s="22" t="s">
        <v>4</v>
      </c>
      <c r="E217" s="32">
        <f>SUM(E218:E220)</f>
        <v>1344.6</v>
      </c>
      <c r="F217" s="19">
        <f t="shared" ref="F217:J217" si="33">SUM(F218:F220)</f>
        <v>1344.6</v>
      </c>
      <c r="G217" s="19">
        <f t="shared" si="33"/>
        <v>1344.6</v>
      </c>
      <c r="H217" s="19">
        <f t="shared" si="33"/>
        <v>1344.6</v>
      </c>
      <c r="I217" s="19">
        <f t="shared" si="33"/>
        <v>1344.6</v>
      </c>
      <c r="J217" s="19">
        <f t="shared" si="33"/>
        <v>1344.6</v>
      </c>
      <c r="K217" s="19">
        <f t="shared" si="27"/>
        <v>8067.6</v>
      </c>
      <c r="L217" s="11"/>
    </row>
    <row r="218" spans="1:12" s="2" customFormat="1" ht="37.5" x14ac:dyDescent="0.25">
      <c r="A218" s="60"/>
      <c r="B218" s="60"/>
      <c r="C218" s="62"/>
      <c r="D218" s="14" t="s">
        <v>5</v>
      </c>
      <c r="E218" s="28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9">
        <f t="shared" si="27"/>
        <v>0</v>
      </c>
      <c r="L218" s="11"/>
    </row>
    <row r="219" spans="1:12" s="2" customFormat="1" x14ac:dyDescent="0.25">
      <c r="A219" s="60"/>
      <c r="B219" s="60"/>
      <c r="C219" s="62"/>
      <c r="D219" s="14" t="s">
        <v>6</v>
      </c>
      <c r="E219" s="28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9">
        <f t="shared" si="27"/>
        <v>0</v>
      </c>
      <c r="L219" s="11"/>
    </row>
    <row r="220" spans="1:12" s="2" customFormat="1" ht="56.25" x14ac:dyDescent="0.25">
      <c r="A220" s="60"/>
      <c r="B220" s="60"/>
      <c r="C220" s="62"/>
      <c r="D220" s="14" t="s">
        <v>7</v>
      </c>
      <c r="E220" s="28">
        <v>1344.6</v>
      </c>
      <c r="F220" s="15">
        <v>1344.6</v>
      </c>
      <c r="G220" s="15">
        <v>1344.6</v>
      </c>
      <c r="H220" s="15">
        <f>G220</f>
        <v>1344.6</v>
      </c>
      <c r="I220" s="15">
        <f>H220</f>
        <v>1344.6</v>
      </c>
      <c r="J220" s="15">
        <f>I220</f>
        <v>1344.6</v>
      </c>
      <c r="K220" s="19">
        <f t="shared" si="27"/>
        <v>8067.6</v>
      </c>
      <c r="L220" s="11"/>
    </row>
    <row r="221" spans="1:12" s="21" customFormat="1" x14ac:dyDescent="0.25">
      <c r="A221" s="42" t="s">
        <v>77</v>
      </c>
      <c r="B221" s="60" t="s">
        <v>49</v>
      </c>
      <c r="C221" s="62" t="s">
        <v>81</v>
      </c>
      <c r="D221" s="22" t="s">
        <v>4</v>
      </c>
      <c r="E221" s="32">
        <f>SUM(E222:E224)</f>
        <v>1885</v>
      </c>
      <c r="F221" s="19">
        <f t="shared" ref="F221:J221" si="34">SUM(F222:F224)</f>
        <v>1913.6</v>
      </c>
      <c r="G221" s="19">
        <f t="shared" si="34"/>
        <v>1948.1</v>
      </c>
      <c r="H221" s="19">
        <f t="shared" si="34"/>
        <v>1948.1</v>
      </c>
      <c r="I221" s="19">
        <f t="shared" si="34"/>
        <v>1948.1</v>
      </c>
      <c r="J221" s="19">
        <f t="shared" si="34"/>
        <v>1948.1</v>
      </c>
      <c r="K221" s="19">
        <f t="shared" si="27"/>
        <v>11591</v>
      </c>
      <c r="L221" s="20"/>
    </row>
    <row r="222" spans="1:12" s="2" customFormat="1" ht="37.5" x14ac:dyDescent="0.25">
      <c r="A222" s="43"/>
      <c r="B222" s="60"/>
      <c r="C222" s="62"/>
      <c r="D222" s="14" t="s">
        <v>5</v>
      </c>
      <c r="E222" s="28">
        <v>1847.3</v>
      </c>
      <c r="F222" s="15">
        <v>1875.3</v>
      </c>
      <c r="G222" s="15">
        <v>1889.8</v>
      </c>
      <c r="H222" s="15">
        <f>G222</f>
        <v>1889.8</v>
      </c>
      <c r="I222" s="15">
        <f>H222</f>
        <v>1889.8</v>
      </c>
      <c r="J222" s="15">
        <f>I222</f>
        <v>1889.8</v>
      </c>
      <c r="K222" s="19">
        <f t="shared" si="27"/>
        <v>11281.8</v>
      </c>
      <c r="L222" s="11"/>
    </row>
    <row r="223" spans="1:12" s="2" customFormat="1" x14ac:dyDescent="0.25">
      <c r="A223" s="43"/>
      <c r="B223" s="60"/>
      <c r="C223" s="62"/>
      <c r="D223" s="14" t="s">
        <v>6</v>
      </c>
      <c r="E223" s="28">
        <v>18.8</v>
      </c>
      <c r="F223" s="15">
        <v>19.100000000000001</v>
      </c>
      <c r="G223" s="15">
        <v>38.799999999999997</v>
      </c>
      <c r="H223" s="15">
        <f t="shared" ref="H223:J223" si="35">G223</f>
        <v>38.799999999999997</v>
      </c>
      <c r="I223" s="15">
        <f t="shared" si="35"/>
        <v>38.799999999999997</v>
      </c>
      <c r="J223" s="15">
        <f t="shared" si="35"/>
        <v>38.799999999999997</v>
      </c>
      <c r="K223" s="19">
        <f t="shared" si="27"/>
        <v>193.10000000000002</v>
      </c>
      <c r="L223" s="11"/>
    </row>
    <row r="224" spans="1:12" s="2" customFormat="1" ht="72" customHeight="1" x14ac:dyDescent="0.25">
      <c r="A224" s="44"/>
      <c r="B224" s="60"/>
      <c r="C224" s="62"/>
      <c r="D224" s="14" t="s">
        <v>7</v>
      </c>
      <c r="E224" s="28">
        <v>18.899999999999999</v>
      </c>
      <c r="F224" s="15">
        <v>19.2</v>
      </c>
      <c r="G224" s="15">
        <v>19.5</v>
      </c>
      <c r="H224" s="15">
        <f t="shared" ref="H224:J224" si="36">G224</f>
        <v>19.5</v>
      </c>
      <c r="I224" s="15">
        <f t="shared" si="36"/>
        <v>19.5</v>
      </c>
      <c r="J224" s="15">
        <f t="shared" si="36"/>
        <v>19.5</v>
      </c>
      <c r="K224" s="19">
        <f t="shared" si="27"/>
        <v>116.1</v>
      </c>
      <c r="L224" s="11"/>
    </row>
    <row r="225" spans="1:12" s="21" customFormat="1" ht="26.25" customHeight="1" x14ac:dyDescent="0.25">
      <c r="A225" s="42" t="s">
        <v>44</v>
      </c>
      <c r="B225" s="60" t="s">
        <v>49</v>
      </c>
      <c r="C225" s="57" t="s">
        <v>86</v>
      </c>
      <c r="D225" s="22" t="s">
        <v>4</v>
      </c>
      <c r="E225" s="32">
        <f>E226+E227+E228</f>
        <v>938</v>
      </c>
      <c r="F225" s="19">
        <f t="shared" ref="F225:J225" si="37">F226+F227+F228</f>
        <v>938</v>
      </c>
      <c r="G225" s="19">
        <f t="shared" si="37"/>
        <v>938</v>
      </c>
      <c r="H225" s="19">
        <f t="shared" si="37"/>
        <v>938</v>
      </c>
      <c r="I225" s="19">
        <f t="shared" si="37"/>
        <v>938</v>
      </c>
      <c r="J225" s="19">
        <f t="shared" si="37"/>
        <v>938</v>
      </c>
      <c r="K225" s="19">
        <f t="shared" si="27"/>
        <v>5628</v>
      </c>
      <c r="L225" s="20"/>
    </row>
    <row r="226" spans="1:12" s="2" customFormat="1" ht="33.75" customHeight="1" x14ac:dyDescent="0.25">
      <c r="A226" s="43"/>
      <c r="B226" s="60"/>
      <c r="C226" s="58"/>
      <c r="D226" s="14" t="s">
        <v>5</v>
      </c>
      <c r="E226" s="28">
        <v>938</v>
      </c>
      <c r="F226" s="15">
        <v>938</v>
      </c>
      <c r="G226" s="15">
        <v>938</v>
      </c>
      <c r="H226" s="15">
        <f>G226</f>
        <v>938</v>
      </c>
      <c r="I226" s="15">
        <f>H226</f>
        <v>938</v>
      </c>
      <c r="J226" s="15">
        <f>I226</f>
        <v>938</v>
      </c>
      <c r="K226" s="19">
        <f>SUM(E226:J226)</f>
        <v>5628</v>
      </c>
      <c r="L226" s="11"/>
    </row>
    <row r="227" spans="1:12" s="2" customFormat="1" ht="26.25" customHeight="1" x14ac:dyDescent="0.25">
      <c r="A227" s="43"/>
      <c r="B227" s="60"/>
      <c r="C227" s="58"/>
      <c r="D227" s="14" t="s">
        <v>6</v>
      </c>
      <c r="E227" s="28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f>I227</f>
        <v>0</v>
      </c>
      <c r="K227" s="19">
        <f t="shared" si="27"/>
        <v>0</v>
      </c>
      <c r="L227" s="11"/>
    </row>
    <row r="228" spans="1:12" s="2" customFormat="1" ht="66" customHeight="1" x14ac:dyDescent="0.25">
      <c r="A228" s="44"/>
      <c r="B228" s="60"/>
      <c r="C228" s="59"/>
      <c r="D228" s="14" t="s">
        <v>7</v>
      </c>
      <c r="E228" s="28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9">
        <f t="shared" si="27"/>
        <v>0</v>
      </c>
      <c r="L228" s="11"/>
    </row>
    <row r="229" spans="1:12" x14ac:dyDescent="0.25">
      <c r="A229" s="60" t="s">
        <v>85</v>
      </c>
      <c r="B229" s="60" t="s">
        <v>49</v>
      </c>
      <c r="C229" s="63" t="s">
        <v>55</v>
      </c>
      <c r="D229" s="22" t="s">
        <v>4</v>
      </c>
      <c r="E229" s="32">
        <f>SUM(E230:E232)</f>
        <v>400</v>
      </c>
      <c r="F229" s="19">
        <f t="shared" ref="F229:J229" si="38">SUM(F230:F232)</f>
        <v>0</v>
      </c>
      <c r="G229" s="19">
        <f t="shared" si="38"/>
        <v>0</v>
      </c>
      <c r="H229" s="19">
        <f t="shared" si="38"/>
        <v>0</v>
      </c>
      <c r="I229" s="19">
        <f t="shared" si="38"/>
        <v>0</v>
      </c>
      <c r="J229" s="19">
        <f t="shared" si="38"/>
        <v>0</v>
      </c>
      <c r="K229" s="19">
        <f t="shared" si="27"/>
        <v>400</v>
      </c>
    </row>
    <row r="230" spans="1:12" ht="51" customHeight="1" x14ac:dyDescent="0.25">
      <c r="A230" s="60"/>
      <c r="B230" s="60"/>
      <c r="C230" s="63"/>
      <c r="D230" s="14" t="s">
        <v>5</v>
      </c>
      <c r="E230" s="28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9">
        <f t="shared" si="27"/>
        <v>0</v>
      </c>
    </row>
    <row r="231" spans="1:12" x14ac:dyDescent="0.25">
      <c r="A231" s="60"/>
      <c r="B231" s="60"/>
      <c r="C231" s="63"/>
      <c r="D231" s="14" t="s">
        <v>6</v>
      </c>
      <c r="E231" s="28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9">
        <f t="shared" si="27"/>
        <v>0</v>
      </c>
    </row>
    <row r="232" spans="1:12" ht="56.25" x14ac:dyDescent="0.25">
      <c r="A232" s="60"/>
      <c r="B232" s="60"/>
      <c r="C232" s="63"/>
      <c r="D232" s="14" t="s">
        <v>7</v>
      </c>
      <c r="E232" s="28">
        <v>400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9">
        <f t="shared" si="27"/>
        <v>400</v>
      </c>
    </row>
    <row r="233" spans="1:12" ht="17.25" hidden="1" customHeight="1" x14ac:dyDescent="0.3">
      <c r="A233" s="42" t="s">
        <v>61</v>
      </c>
      <c r="B233" s="60" t="s">
        <v>49</v>
      </c>
      <c r="C233" s="57" t="s">
        <v>60</v>
      </c>
      <c r="D233" s="22" t="s">
        <v>4</v>
      </c>
      <c r="E233" s="32">
        <f>SUM(E234:E236)</f>
        <v>0</v>
      </c>
      <c r="F233" s="19">
        <f t="shared" ref="F233:I233" si="39">SUM(F234:F236)</f>
        <v>0</v>
      </c>
      <c r="G233" s="19">
        <f t="shared" si="39"/>
        <v>0</v>
      </c>
      <c r="H233" s="19">
        <f t="shared" si="39"/>
        <v>0</v>
      </c>
      <c r="I233" s="19">
        <f t="shared" si="39"/>
        <v>0</v>
      </c>
      <c r="J233" s="17"/>
      <c r="K233" s="17"/>
    </row>
    <row r="234" spans="1:12" ht="42" hidden="1" customHeight="1" x14ac:dyDescent="0.3">
      <c r="A234" s="43"/>
      <c r="B234" s="60"/>
      <c r="C234" s="58"/>
      <c r="D234" s="14" t="s">
        <v>5</v>
      </c>
      <c r="E234" s="28">
        <v>0</v>
      </c>
      <c r="F234" s="15">
        <v>0</v>
      </c>
      <c r="G234" s="15">
        <v>0</v>
      </c>
      <c r="H234" s="15">
        <v>0</v>
      </c>
      <c r="I234" s="15">
        <v>0</v>
      </c>
      <c r="J234" s="17"/>
      <c r="K234" s="17"/>
    </row>
    <row r="235" spans="1:12" ht="17.25" hidden="1" customHeight="1" x14ac:dyDescent="0.25">
      <c r="A235" s="43"/>
      <c r="B235" s="60"/>
      <c r="C235" s="58"/>
      <c r="D235" s="14" t="s">
        <v>6</v>
      </c>
      <c r="E235" s="28">
        <v>0</v>
      </c>
      <c r="F235" s="15">
        <v>0</v>
      </c>
      <c r="G235" s="15">
        <v>0</v>
      </c>
      <c r="H235" s="15">
        <v>0</v>
      </c>
      <c r="I235" s="15">
        <v>0</v>
      </c>
      <c r="J235" s="15"/>
      <c r="K235" s="15"/>
    </row>
    <row r="236" spans="1:12" ht="55.5" hidden="1" customHeight="1" x14ac:dyDescent="0.3">
      <c r="A236" s="44"/>
      <c r="B236" s="60"/>
      <c r="C236" s="59"/>
      <c r="D236" s="14" t="s">
        <v>7</v>
      </c>
      <c r="E236" s="28">
        <v>0</v>
      </c>
      <c r="F236" s="15">
        <v>0</v>
      </c>
      <c r="G236" s="15">
        <v>0</v>
      </c>
      <c r="H236" s="15">
        <v>0</v>
      </c>
      <c r="I236" s="15">
        <v>0</v>
      </c>
      <c r="J236" s="17"/>
      <c r="K236" s="17"/>
    </row>
    <row r="237" spans="1:12" s="30" customFormat="1" ht="20.25" customHeight="1" x14ac:dyDescent="0.25">
      <c r="A237" s="42" t="s">
        <v>87</v>
      </c>
      <c r="B237" s="60" t="s">
        <v>49</v>
      </c>
      <c r="C237" s="57" t="s">
        <v>88</v>
      </c>
      <c r="D237" s="22" t="s">
        <v>4</v>
      </c>
      <c r="E237" s="32">
        <f>E238+E239+E240</f>
        <v>0</v>
      </c>
      <c r="F237" s="19">
        <f t="shared" ref="F237:J237" si="40">F238+F239+F240</f>
        <v>11804.9</v>
      </c>
      <c r="G237" s="19">
        <f t="shared" si="40"/>
        <v>75283.599999999991</v>
      </c>
      <c r="H237" s="19">
        <f t="shared" si="40"/>
        <v>0</v>
      </c>
      <c r="I237" s="19">
        <f t="shared" si="40"/>
        <v>0</v>
      </c>
      <c r="J237" s="19">
        <f t="shared" si="40"/>
        <v>0</v>
      </c>
      <c r="K237" s="19">
        <f t="shared" ref="K237:K240" si="41">SUM(E237:J237)</f>
        <v>87088.499999999985</v>
      </c>
    </row>
    <row r="238" spans="1:12" ht="37.5" customHeight="1" x14ac:dyDescent="0.25">
      <c r="A238" s="43"/>
      <c r="B238" s="60"/>
      <c r="C238" s="58"/>
      <c r="D238" s="14" t="s">
        <v>5</v>
      </c>
      <c r="E238" s="15">
        <v>0</v>
      </c>
      <c r="F238" s="15">
        <v>10751.8</v>
      </c>
      <c r="G238" s="15">
        <v>67822.899999999994</v>
      </c>
      <c r="H238" s="31">
        <v>0</v>
      </c>
      <c r="I238" s="31">
        <v>0</v>
      </c>
      <c r="J238" s="31">
        <v>0</v>
      </c>
      <c r="K238" s="19">
        <f t="shared" si="41"/>
        <v>78574.7</v>
      </c>
    </row>
    <row r="239" spans="1:12" ht="20.25" customHeight="1" x14ac:dyDescent="0.25">
      <c r="A239" s="43"/>
      <c r="B239" s="60"/>
      <c r="C239" s="58"/>
      <c r="D239" s="14" t="s">
        <v>6</v>
      </c>
      <c r="E239" s="15">
        <v>0</v>
      </c>
      <c r="F239" s="15">
        <v>935</v>
      </c>
      <c r="G239" s="15">
        <v>6707.8</v>
      </c>
      <c r="H239" s="31">
        <v>0</v>
      </c>
      <c r="I239" s="31">
        <v>0</v>
      </c>
      <c r="J239" s="31">
        <v>0</v>
      </c>
      <c r="K239" s="19">
        <f t="shared" si="41"/>
        <v>7642.8</v>
      </c>
    </row>
    <row r="240" spans="1:12" ht="68.25" customHeight="1" x14ac:dyDescent="0.25">
      <c r="A240" s="44"/>
      <c r="B240" s="60"/>
      <c r="C240" s="59"/>
      <c r="D240" s="14" t="s">
        <v>7</v>
      </c>
      <c r="E240" s="15">
        <v>0</v>
      </c>
      <c r="F240" s="15">
        <v>118.1</v>
      </c>
      <c r="G240" s="15">
        <v>752.9</v>
      </c>
      <c r="H240" s="31">
        <v>0</v>
      </c>
      <c r="I240" s="31">
        <v>0</v>
      </c>
      <c r="J240" s="31">
        <v>0</v>
      </c>
      <c r="K240" s="19">
        <f t="shared" si="41"/>
        <v>871</v>
      </c>
    </row>
    <row r="241" spans="1:11" s="30" customFormat="1" ht="18" customHeight="1" x14ac:dyDescent="0.25">
      <c r="A241" s="42" t="s">
        <v>93</v>
      </c>
      <c r="B241" s="60" t="s">
        <v>49</v>
      </c>
      <c r="C241" s="57" t="s">
        <v>94</v>
      </c>
      <c r="D241" s="39" t="s">
        <v>4</v>
      </c>
      <c r="E241" s="19">
        <f>SUM(E242:E244)</f>
        <v>0</v>
      </c>
      <c r="F241" s="19">
        <f t="shared" ref="F241:K241" si="42">SUM(F242:F244)</f>
        <v>0</v>
      </c>
      <c r="G241" s="19">
        <f t="shared" si="42"/>
        <v>0</v>
      </c>
      <c r="H241" s="19">
        <f t="shared" si="42"/>
        <v>0</v>
      </c>
      <c r="I241" s="19">
        <f t="shared" si="42"/>
        <v>0</v>
      </c>
      <c r="J241" s="19">
        <f t="shared" si="42"/>
        <v>0</v>
      </c>
      <c r="K241" s="19">
        <f t="shared" si="42"/>
        <v>0</v>
      </c>
    </row>
    <row r="242" spans="1:11" ht="33.75" customHeight="1" x14ac:dyDescent="0.25">
      <c r="A242" s="43"/>
      <c r="B242" s="60"/>
      <c r="C242" s="58"/>
      <c r="D242" s="36" t="s">
        <v>5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9">
        <f t="shared" ref="K242:K244" si="43">SUM(E242:J242)</f>
        <v>0</v>
      </c>
    </row>
    <row r="243" spans="1:11" ht="29.25" customHeight="1" x14ac:dyDescent="0.25">
      <c r="A243" s="43"/>
      <c r="B243" s="60"/>
      <c r="C243" s="58"/>
      <c r="D243" s="36" t="s">
        <v>6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9">
        <f t="shared" si="43"/>
        <v>0</v>
      </c>
    </row>
    <row r="244" spans="1:11" ht="56.25" customHeight="1" x14ac:dyDescent="0.25">
      <c r="A244" s="44"/>
      <c r="B244" s="60"/>
      <c r="C244" s="59"/>
      <c r="D244" s="36" t="s">
        <v>7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9">
        <f t="shared" si="43"/>
        <v>0</v>
      </c>
    </row>
    <row r="245" spans="1:11" ht="14.25" customHeight="1" x14ac:dyDescent="0.3">
      <c r="D245" s="2"/>
    </row>
    <row r="246" spans="1:11" ht="14.25" customHeight="1" x14ac:dyDescent="0.3">
      <c r="D246" s="2"/>
    </row>
    <row r="247" spans="1:11" ht="14.25" customHeight="1" x14ac:dyDescent="0.3">
      <c r="D247" s="2"/>
    </row>
    <row r="248" spans="1:11" ht="14.25" customHeight="1" x14ac:dyDescent="0.3">
      <c r="D248" s="2"/>
    </row>
    <row r="249" spans="1:11" ht="16.5" customHeight="1" x14ac:dyDescent="0.3"/>
    <row r="250" spans="1:11" ht="27" customHeight="1" x14ac:dyDescent="0.3"/>
    <row r="251" spans="1:11" hidden="1" x14ac:dyDescent="0.3"/>
    <row r="252" spans="1:11" hidden="1" x14ac:dyDescent="0.3"/>
    <row r="253" spans="1:11" ht="42" customHeight="1" x14ac:dyDescent="0.3"/>
    <row r="254" spans="1:11" hidden="1" x14ac:dyDescent="0.3"/>
    <row r="255" spans="1:11" hidden="1" x14ac:dyDescent="0.3"/>
    <row r="256" spans="1:11" hidden="1" x14ac:dyDescent="0.3"/>
    <row r="257" spans="1:3" ht="42" customHeight="1" x14ac:dyDescent="0.3"/>
    <row r="259" spans="1:3" ht="21" customHeight="1" x14ac:dyDescent="0.3">
      <c r="A259" s="3"/>
      <c r="B259" s="3"/>
      <c r="C259" s="41"/>
    </row>
    <row r="260" spans="1:3" x14ac:dyDescent="0.3">
      <c r="A260" s="3"/>
      <c r="B260" s="3"/>
    </row>
  </sheetData>
  <mergeCells count="117">
    <mergeCell ref="A237:A240"/>
    <mergeCell ref="B237:B240"/>
    <mergeCell ref="C237:C240"/>
    <mergeCell ref="A12:A18"/>
    <mergeCell ref="C12:C18"/>
    <mergeCell ref="A19:A25"/>
    <mergeCell ref="C19:C25"/>
    <mergeCell ref="F10:F11"/>
    <mergeCell ref="G10:G11"/>
    <mergeCell ref="A26:A32"/>
    <mergeCell ref="C26:C32"/>
    <mergeCell ref="A33:A39"/>
    <mergeCell ref="C33:C39"/>
    <mergeCell ref="A40:A46"/>
    <mergeCell ref="C40:C46"/>
    <mergeCell ref="A233:A236"/>
    <mergeCell ref="B233:B236"/>
    <mergeCell ref="C233:C236"/>
    <mergeCell ref="A47:A53"/>
    <mergeCell ref="C47:C53"/>
    <mergeCell ref="A68:A74"/>
    <mergeCell ref="C68:C74"/>
    <mergeCell ref="A75:A81"/>
    <mergeCell ref="C75:C81"/>
    <mergeCell ref="H10:H11"/>
    <mergeCell ref="I10:I11"/>
    <mergeCell ref="J10:J11"/>
    <mergeCell ref="J2:K2"/>
    <mergeCell ref="A6:J6"/>
    <mergeCell ref="C7:I7"/>
    <mergeCell ref="A9:A11"/>
    <mergeCell ref="B9:B11"/>
    <mergeCell ref="C9:C11"/>
    <mergeCell ref="D9:D11"/>
    <mergeCell ref="E9:K9"/>
    <mergeCell ref="E10:E11"/>
    <mergeCell ref="K10:K11"/>
    <mergeCell ref="A82:A88"/>
    <mergeCell ref="C82:C88"/>
    <mergeCell ref="A54:A60"/>
    <mergeCell ref="C54:C60"/>
    <mergeCell ref="A61:A67"/>
    <mergeCell ref="C61:C67"/>
    <mergeCell ref="A110:A116"/>
    <mergeCell ref="C110:C116"/>
    <mergeCell ref="A117:A123"/>
    <mergeCell ref="C117:C123"/>
    <mergeCell ref="A124:A130"/>
    <mergeCell ref="C124:C130"/>
    <mergeCell ref="A89:A95"/>
    <mergeCell ref="C89:C95"/>
    <mergeCell ref="A96:A102"/>
    <mergeCell ref="C96:C102"/>
    <mergeCell ref="A103:A109"/>
    <mergeCell ref="C103:C109"/>
    <mergeCell ref="A152:A158"/>
    <mergeCell ref="C152:C158"/>
    <mergeCell ref="C181:C184"/>
    <mergeCell ref="A159:A165"/>
    <mergeCell ref="C159:C165"/>
    <mergeCell ref="A166:A172"/>
    <mergeCell ref="C166:C172"/>
    <mergeCell ref="A131:A137"/>
    <mergeCell ref="C131:C137"/>
    <mergeCell ref="A138:A144"/>
    <mergeCell ref="B138:B141"/>
    <mergeCell ref="C138:C144"/>
    <mergeCell ref="A145:A151"/>
    <mergeCell ref="C145:C151"/>
    <mergeCell ref="C177:C180"/>
    <mergeCell ref="A181:A184"/>
    <mergeCell ref="B181:B184"/>
    <mergeCell ref="A229:A232"/>
    <mergeCell ref="B229:B232"/>
    <mergeCell ref="C229:C232"/>
    <mergeCell ref="A205:A208"/>
    <mergeCell ref="B205:B208"/>
    <mergeCell ref="C205:C208"/>
    <mergeCell ref="A209:A212"/>
    <mergeCell ref="B209:B212"/>
    <mergeCell ref="C209:C212"/>
    <mergeCell ref="A221:A224"/>
    <mergeCell ref="B221:B224"/>
    <mergeCell ref="C221:C224"/>
    <mergeCell ref="A217:A220"/>
    <mergeCell ref="B217:B220"/>
    <mergeCell ref="C217:C220"/>
    <mergeCell ref="A213:A216"/>
    <mergeCell ref="B213:B216"/>
    <mergeCell ref="C213:C216"/>
    <mergeCell ref="A225:A228"/>
    <mergeCell ref="B225:B228"/>
    <mergeCell ref="C225:C228"/>
    <mergeCell ref="A241:A244"/>
    <mergeCell ref="C241:C244"/>
    <mergeCell ref="B241:B244"/>
    <mergeCell ref="J1:K1"/>
    <mergeCell ref="A201:A204"/>
    <mergeCell ref="B201:B204"/>
    <mergeCell ref="C201:C204"/>
    <mergeCell ref="A193:A196"/>
    <mergeCell ref="B193:B196"/>
    <mergeCell ref="C193:C196"/>
    <mergeCell ref="A197:A200"/>
    <mergeCell ref="B197:B200"/>
    <mergeCell ref="C197:C200"/>
    <mergeCell ref="A185:A188"/>
    <mergeCell ref="B185:B188"/>
    <mergeCell ref="C185:C188"/>
    <mergeCell ref="A189:A192"/>
    <mergeCell ref="B189:B192"/>
    <mergeCell ref="C189:C192"/>
    <mergeCell ref="A173:A176"/>
    <mergeCell ref="B173:B176"/>
    <mergeCell ref="C173:C176"/>
    <mergeCell ref="A177:A180"/>
    <mergeCell ref="B177:B180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rowBreaks count="2" manualBreakCount="2">
    <brk id="189" max="10" man="1"/>
    <brk id="2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2025-04-28T06:51:01Z</dcterms:modified>
</cp:coreProperties>
</file>